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3-OZF\Interno\Proračun\PRORAČUNI\PRORAČUN 2025-2026\PRORAČUN 2025\"/>
    </mc:Choice>
  </mc:AlternateContent>
  <bookViews>
    <workbookView xWindow="0" yWindow="0" windowWidth="30435" windowHeight="16845"/>
  </bookViews>
  <sheets>
    <sheet name="MO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6" i="1" l="1"/>
  <c r="I285" i="1"/>
  <c r="F285" i="1"/>
  <c r="I284" i="1"/>
  <c r="F284" i="1"/>
  <c r="I283" i="1"/>
  <c r="F283" i="1"/>
  <c r="I282" i="1"/>
  <c r="F282" i="1"/>
  <c r="I281" i="1"/>
  <c r="I280" i="1" s="1"/>
  <c r="F281" i="1"/>
  <c r="F280" i="1" s="1"/>
  <c r="H280" i="1"/>
  <c r="G280" i="1"/>
  <c r="E280" i="1"/>
  <c r="D280" i="1"/>
  <c r="I279" i="1"/>
  <c r="F279" i="1"/>
  <c r="I278" i="1"/>
  <c r="F278" i="1"/>
  <c r="I277" i="1"/>
  <c r="F277" i="1"/>
  <c r="I276" i="1"/>
  <c r="I274" i="1" s="1"/>
  <c r="F276" i="1"/>
  <c r="I275" i="1"/>
  <c r="F275" i="1"/>
  <c r="F274" i="1" s="1"/>
  <c r="H274" i="1"/>
  <c r="G274" i="1"/>
  <c r="E274" i="1"/>
  <c r="D274" i="1"/>
  <c r="I273" i="1"/>
  <c r="F273" i="1"/>
  <c r="I272" i="1"/>
  <c r="F272" i="1"/>
  <c r="I271" i="1"/>
  <c r="F271" i="1"/>
  <c r="F270" i="1" s="1"/>
  <c r="H270" i="1"/>
  <c r="G270" i="1"/>
  <c r="E270" i="1"/>
  <c r="D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F261" i="1" s="1"/>
  <c r="I262" i="1"/>
  <c r="F262" i="1"/>
  <c r="H261" i="1"/>
  <c r="G261" i="1"/>
  <c r="E261" i="1"/>
  <c r="D261" i="1"/>
  <c r="I260" i="1"/>
  <c r="F260" i="1"/>
  <c r="I259" i="1"/>
  <c r="F259" i="1"/>
  <c r="I258" i="1"/>
  <c r="F258" i="1"/>
  <c r="I257" i="1"/>
  <c r="F257" i="1"/>
  <c r="F255" i="1" s="1"/>
  <c r="I256" i="1"/>
  <c r="F256" i="1"/>
  <c r="H255" i="1"/>
  <c r="G255" i="1"/>
  <c r="E255" i="1"/>
  <c r="D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F248" i="1" s="1"/>
  <c r="H248" i="1"/>
  <c r="G248" i="1"/>
  <c r="E248" i="1"/>
  <c r="D248" i="1"/>
  <c r="I247" i="1"/>
  <c r="F247" i="1"/>
  <c r="I246" i="1"/>
  <c r="F246" i="1"/>
  <c r="I245" i="1"/>
  <c r="I243" i="1" s="1"/>
  <c r="F245" i="1"/>
  <c r="F243" i="1" s="1"/>
  <c r="I244" i="1"/>
  <c r="F244" i="1"/>
  <c r="H243" i="1"/>
  <c r="G243" i="1"/>
  <c r="E243" i="1"/>
  <c r="D243" i="1"/>
  <c r="I242" i="1"/>
  <c r="F242" i="1"/>
  <c r="I241" i="1"/>
  <c r="F241" i="1"/>
  <c r="I240" i="1"/>
  <c r="I238" i="1" s="1"/>
  <c r="F240" i="1"/>
  <c r="I239" i="1"/>
  <c r="F239" i="1"/>
  <c r="F238" i="1" s="1"/>
  <c r="H238" i="1"/>
  <c r="G238" i="1"/>
  <c r="E238" i="1"/>
  <c r="D238" i="1"/>
  <c r="I237" i="1"/>
  <c r="F237" i="1"/>
  <c r="F235" i="1" s="1"/>
  <c r="I236" i="1"/>
  <c r="I235" i="1" s="1"/>
  <c r="F236" i="1"/>
  <c r="H235" i="1"/>
  <c r="G235" i="1"/>
  <c r="E235" i="1"/>
  <c r="D235" i="1"/>
  <c r="I234" i="1"/>
  <c r="I233" i="1" s="1"/>
  <c r="F234" i="1"/>
  <c r="F233" i="1" s="1"/>
  <c r="H233" i="1"/>
  <c r="G233" i="1"/>
  <c r="E233" i="1"/>
  <c r="D233" i="1"/>
  <c r="I232" i="1"/>
  <c r="F232" i="1"/>
  <c r="I231" i="1"/>
  <c r="F231" i="1"/>
  <c r="I230" i="1"/>
  <c r="F230" i="1"/>
  <c r="I229" i="1"/>
  <c r="F229" i="1"/>
  <c r="F228" i="1" s="1"/>
  <c r="H228" i="1"/>
  <c r="G228" i="1"/>
  <c r="E228" i="1"/>
  <c r="D228" i="1"/>
  <c r="I227" i="1"/>
  <c r="F227" i="1"/>
  <c r="I226" i="1"/>
  <c r="F226" i="1"/>
  <c r="I225" i="1"/>
  <c r="F225" i="1"/>
  <c r="F224" i="1" s="1"/>
  <c r="H224" i="1"/>
  <c r="G224" i="1"/>
  <c r="E224" i="1"/>
  <c r="D224" i="1"/>
  <c r="I223" i="1"/>
  <c r="F223" i="1"/>
  <c r="I222" i="1"/>
  <c r="F222" i="1"/>
  <c r="F221" i="1" s="1"/>
  <c r="I221" i="1"/>
  <c r="H221" i="1"/>
  <c r="G221" i="1"/>
  <c r="E221" i="1"/>
  <c r="D221" i="1"/>
  <c r="I220" i="1"/>
  <c r="F220" i="1"/>
  <c r="I219" i="1"/>
  <c r="F219" i="1"/>
  <c r="I218" i="1"/>
  <c r="F218" i="1"/>
  <c r="F217" i="1" s="1"/>
  <c r="H217" i="1"/>
  <c r="G217" i="1"/>
  <c r="E217" i="1"/>
  <c r="D217" i="1"/>
  <c r="I216" i="1"/>
  <c r="F216" i="1"/>
  <c r="I215" i="1"/>
  <c r="I214" i="1" s="1"/>
  <c r="F215" i="1"/>
  <c r="H214" i="1"/>
  <c r="G214" i="1"/>
  <c r="F214" i="1"/>
  <c r="E214" i="1"/>
  <c r="D214" i="1"/>
  <c r="I213" i="1"/>
  <c r="F213" i="1"/>
  <c r="I212" i="1"/>
  <c r="F212" i="1"/>
  <c r="I211" i="1"/>
  <c r="F211" i="1"/>
  <c r="I210" i="1"/>
  <c r="F210" i="1"/>
  <c r="F209" i="1" s="1"/>
  <c r="H209" i="1"/>
  <c r="G209" i="1"/>
  <c r="E209" i="1"/>
  <c r="D209" i="1"/>
  <c r="I208" i="1"/>
  <c r="I206" i="1" s="1"/>
  <c r="F208" i="1"/>
  <c r="I207" i="1"/>
  <c r="F207" i="1"/>
  <c r="H206" i="1"/>
  <c r="G206" i="1"/>
  <c r="F206" i="1"/>
  <c r="E206" i="1"/>
  <c r="D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F181" i="1" s="1"/>
  <c r="I182" i="1"/>
  <c r="F182" i="1"/>
  <c r="H181" i="1"/>
  <c r="G181" i="1"/>
  <c r="E181" i="1"/>
  <c r="D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F157" i="1" s="1"/>
  <c r="I158" i="1"/>
  <c r="F158" i="1"/>
  <c r="H157" i="1"/>
  <c r="G157" i="1"/>
  <c r="E157" i="1"/>
  <c r="D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F102" i="1" s="1"/>
  <c r="H102" i="1"/>
  <c r="G102" i="1"/>
  <c r="E102" i="1"/>
  <c r="D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F75" i="1" s="1"/>
  <c r="I75" i="1"/>
  <c r="H75" i="1"/>
  <c r="G75" i="1"/>
  <c r="E75" i="1"/>
  <c r="D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I61" i="1" s="1"/>
  <c r="F64" i="1"/>
  <c r="I63" i="1"/>
  <c r="F63" i="1"/>
  <c r="I62" i="1"/>
  <c r="F62" i="1"/>
  <c r="H61" i="1"/>
  <c r="G61" i="1"/>
  <c r="E61" i="1"/>
  <c r="D61" i="1"/>
  <c r="I60" i="1"/>
  <c r="F60" i="1"/>
  <c r="I59" i="1"/>
  <c r="F59" i="1"/>
  <c r="I58" i="1"/>
  <c r="F58" i="1"/>
  <c r="I57" i="1"/>
  <c r="F57" i="1"/>
  <c r="I56" i="1"/>
  <c r="F56" i="1"/>
  <c r="F55" i="1" s="1"/>
  <c r="H55" i="1"/>
  <c r="G55" i="1"/>
  <c r="E55" i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H46" i="1"/>
  <c r="G46" i="1"/>
  <c r="E46" i="1"/>
  <c r="D46" i="1"/>
  <c r="I45" i="1"/>
  <c r="F45" i="1"/>
  <c r="I44" i="1"/>
  <c r="F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F9" i="1" s="1"/>
  <c r="H9" i="1"/>
  <c r="G9" i="1"/>
  <c r="E9" i="1"/>
  <c r="D9" i="1"/>
  <c r="I8" i="1"/>
  <c r="I7" i="1" s="1"/>
  <c r="F8" i="1"/>
  <c r="F7" i="1" s="1"/>
  <c r="H7" i="1"/>
  <c r="G7" i="1"/>
  <c r="E7" i="1"/>
  <c r="D7" i="1"/>
  <c r="I6" i="1"/>
  <c r="I5" i="1" s="1"/>
  <c r="F6" i="1"/>
  <c r="H5" i="1"/>
  <c r="G5" i="1"/>
  <c r="F5" i="1"/>
  <c r="E5" i="1"/>
  <c r="D5" i="1"/>
  <c r="I4" i="1"/>
  <c r="I3" i="1" s="1"/>
  <c r="F4" i="1"/>
  <c r="F3" i="1" s="1"/>
  <c r="H3" i="1"/>
  <c r="H286" i="1" s="1"/>
  <c r="G3" i="1"/>
  <c r="G286" i="1" s="1"/>
  <c r="E3" i="1"/>
  <c r="E286" i="1" s="1"/>
  <c r="F286" i="1" s="1"/>
  <c r="D3" i="1"/>
  <c r="I270" i="1" l="1"/>
  <c r="I9" i="1"/>
  <c r="I157" i="1"/>
  <c r="I255" i="1"/>
  <c r="I286" i="1"/>
  <c r="I55" i="1"/>
  <c r="I217" i="1"/>
  <c r="I46" i="1"/>
  <c r="I181" i="1"/>
  <c r="I209" i="1"/>
  <c r="I261" i="1"/>
  <c r="I102" i="1"/>
  <c r="I224" i="1"/>
  <c r="I228" i="1"/>
  <c r="I248" i="1"/>
  <c r="I40" i="1"/>
  <c r="F61" i="1"/>
  <c r="F46" i="1"/>
  <c r="F40" i="1"/>
</calcChain>
</file>

<file path=xl/sharedStrings.xml><?xml version="1.0" encoding="utf-8"?>
<sst xmlns="http://schemas.openxmlformats.org/spreadsheetml/2006/main" count="617" uniqueCount="444">
  <si>
    <t>PU</t>
  </si>
  <si>
    <t>Konto</t>
  </si>
  <si>
    <t>Opis</t>
  </si>
  <si>
    <t>.</t>
  </si>
  <si>
    <t>75100000</t>
  </si>
  <si>
    <t>Sred.prid.s prod.kapit.delež.vJPin druž.v lasti drž.obč.-Farmadent</t>
  </si>
  <si>
    <t>0301</t>
  </si>
  <si>
    <t>Župan</t>
  </si>
  <si>
    <t>71419901</t>
  </si>
  <si>
    <t>Drugi prihodki - splošno</t>
  </si>
  <si>
    <t>0402</t>
  </si>
  <si>
    <t>Kabinet župana</t>
  </si>
  <si>
    <t>74000455</t>
  </si>
  <si>
    <t>Pr.sr.drž.pr.-Nadomestilo izgubljenega dohodka za delo v (pomožni policiji,prisotnost na sodišču...)</t>
  </si>
  <si>
    <t>0403</t>
  </si>
  <si>
    <t>Urad za finance in proračun</t>
  </si>
  <si>
    <t>500101</t>
  </si>
  <si>
    <t>Najeti krediti pri bankah - dolgoročni krediti</t>
  </si>
  <si>
    <t>700020</t>
  </si>
  <si>
    <t>Dohodnina - občinski vir</t>
  </si>
  <si>
    <t>703000</t>
  </si>
  <si>
    <t>Davek od premož.od stavb-od fizičnih oseb</t>
  </si>
  <si>
    <t>703001</t>
  </si>
  <si>
    <t>Davek od premož.od prostorov za poč.in rekreacijo</t>
  </si>
  <si>
    <t>703002</t>
  </si>
  <si>
    <t>Zamudne obresti od davkov na nepremičnine</t>
  </si>
  <si>
    <t>703100</t>
  </si>
  <si>
    <t>Davek na vodna plovila</t>
  </si>
  <si>
    <t>703101</t>
  </si>
  <si>
    <t>Zamudne obresti od davkov na premičnine</t>
  </si>
  <si>
    <t>703200</t>
  </si>
  <si>
    <t>Davek na dediščine in darila</t>
  </si>
  <si>
    <t>703202</t>
  </si>
  <si>
    <t>Zamudne obresti od davka na dediščine in darila</t>
  </si>
  <si>
    <t>703300</t>
  </si>
  <si>
    <t>Davek na promet neprem.-od pravnih oseb</t>
  </si>
  <si>
    <t>703301</t>
  </si>
  <si>
    <t>Davek na promet neprem.-od fizičnih oseb</t>
  </si>
  <si>
    <t>703303</t>
  </si>
  <si>
    <t>Zamud.obr.od davka na promet neprem.</t>
  </si>
  <si>
    <t>704403</t>
  </si>
  <si>
    <t>Davek na dobitke od iger na srečo</t>
  </si>
  <si>
    <t>704405</t>
  </si>
  <si>
    <t>Zamud.obr.od davka na dobitke od iger na srečo</t>
  </si>
  <si>
    <t>71000300</t>
  </si>
  <si>
    <t>Prih.prese.prih.nad odh.posr.upor.pror. JLZ Mariborske lekarne Maribor</t>
  </si>
  <si>
    <t>71000304</t>
  </si>
  <si>
    <t>Presežek prih.nad odh.posr.upor. ZD Adolfa Drolca</t>
  </si>
  <si>
    <t>71000407</t>
  </si>
  <si>
    <t>Prih.od udelež. na dobičku Zavarovalnica Triglav d.d.</t>
  </si>
  <si>
    <t>71000420</t>
  </si>
  <si>
    <t>Prih.od udelež. na dobičku Javni holding Maribor</t>
  </si>
  <si>
    <t>710200</t>
  </si>
  <si>
    <t>Prihodki od obresti od sredstev na vpogled</t>
  </si>
  <si>
    <t>71021500</t>
  </si>
  <si>
    <t>Drugi prihodki od obresti</t>
  </si>
  <si>
    <t>710312</t>
  </si>
  <si>
    <t>Prihodki od podeljenih koncesij za vodno pravico</t>
  </si>
  <si>
    <t>711100</t>
  </si>
  <si>
    <t>Upravne takse za dokumente iz upravnih dejanj in drugo</t>
  </si>
  <si>
    <t>711120</t>
  </si>
  <si>
    <t>Upravne takse s področja prometa in zvez</t>
  </si>
  <si>
    <t>712007</t>
  </si>
  <si>
    <t>Nadomest.za degradacijo in uzurpacijo prostora</t>
  </si>
  <si>
    <t>71419917</t>
  </si>
  <si>
    <t>Drugi prihodki - nadomestilo plače ZZZS</t>
  </si>
  <si>
    <t>71419983</t>
  </si>
  <si>
    <t>Drugi prihodki - CČN storitvena pristojbina Nigrad</t>
  </si>
  <si>
    <t>74000401</t>
  </si>
  <si>
    <t>Druga prej.sred.iz drž.prorač.za tek.por.-za javna dela (ZZZ</t>
  </si>
  <si>
    <t>74000477</t>
  </si>
  <si>
    <t>Pr.sr.iz drž.pr.tek.por.-stroški plač v javnih zavodih</t>
  </si>
  <si>
    <t>740019</t>
  </si>
  <si>
    <t>Prej.sred.iz drž.prorač.za uravnoteženje razvitosti občin</t>
  </si>
  <si>
    <t>0406</t>
  </si>
  <si>
    <t>Urad za kulturo in mladino</t>
  </si>
  <si>
    <t>71030410</t>
  </si>
  <si>
    <t>Prihodki od dr.najemnin-ostalo</t>
  </si>
  <si>
    <t>71030417</t>
  </si>
  <si>
    <t>Prihodki od dr.najemnin-Narodni dom</t>
  </si>
  <si>
    <t>71030441</t>
  </si>
  <si>
    <t>Prihodki od dr.najemnin-Pokrajinski muzej Maribor</t>
  </si>
  <si>
    <t>71039900</t>
  </si>
  <si>
    <t>Drugi prihodki od premoženja-obrat.str.najemnikov prostorov</t>
  </si>
  <si>
    <t>0407</t>
  </si>
  <si>
    <t>Urad za vzgojo in izobraževanje, zdravstveno, socialno varstvo in raziskovalno dejavnost</t>
  </si>
  <si>
    <t>71030434</t>
  </si>
  <si>
    <t>Prihodki od dr.najem.-uporabnine na področju izobraževanja</t>
  </si>
  <si>
    <t>71410600</t>
  </si>
  <si>
    <t>Prisp.in doplač.občan.za izvaj.dol.progr.tek.znač.-zapuščine</t>
  </si>
  <si>
    <t>71419900</t>
  </si>
  <si>
    <t>Drugi prihodki - vrtci</t>
  </si>
  <si>
    <t>73000006</t>
  </si>
  <si>
    <t>Prejete donacije in darila domačih pravnih oseb - Svet invalidov</t>
  </si>
  <si>
    <t>73000016</t>
  </si>
  <si>
    <t>Prejete donacije in darila domačih pravnih oseb - Prostofer</t>
  </si>
  <si>
    <t>74010011</t>
  </si>
  <si>
    <t>Prej.sred.iz prorač.lok.sk.-varuh bolnikovih pravic DD</t>
  </si>
  <si>
    <t>74010023</t>
  </si>
  <si>
    <t>Pr.sr.pr.lok.sk.- sofinanciranje Center Gustava Šiliha Maribor</t>
  </si>
  <si>
    <t>0408</t>
  </si>
  <si>
    <t>Urad za šport</t>
  </si>
  <si>
    <t>71030413</t>
  </si>
  <si>
    <t>Prihodki od drugih najemnin, uporabnin</t>
  </si>
  <si>
    <t>71030438</t>
  </si>
  <si>
    <t>Prihodki od dr.najemnin-za infrastr. Šport Maribor d.o.o.</t>
  </si>
  <si>
    <t>71030440</t>
  </si>
  <si>
    <t>Prihodki od dr.najemnin-najem opreme in sistema za zasneževanje-Marprom</t>
  </si>
  <si>
    <t>71031300</t>
  </si>
  <si>
    <t>Prih.od nadom.za dodel.služnostne pravice in ustanov. stavbne pravice</t>
  </si>
  <si>
    <t>74000404</t>
  </si>
  <si>
    <t>Druga prej.sred.iz drž.prorač.za tek.por.-za pouk plavanja in koordinacijo programov športne vzgoje</t>
  </si>
  <si>
    <t>0409</t>
  </si>
  <si>
    <t>Sekretariat za splošne zadeve</t>
  </si>
  <si>
    <t>710301</t>
  </si>
  <si>
    <t>Prihodki od najemnin za poslovne prostore</t>
  </si>
  <si>
    <t>71030400</t>
  </si>
  <si>
    <t>Prihodki od drugih najemnin- za upravne prostore</t>
  </si>
  <si>
    <t>71030431</t>
  </si>
  <si>
    <t>Prihodki od dr.najem.-javna zaklonišča</t>
  </si>
  <si>
    <t>71030437</t>
  </si>
  <si>
    <t>Prihodki od drugih najemnin-premično premoženje</t>
  </si>
  <si>
    <t>713003</t>
  </si>
  <si>
    <t>Prihodki od počitniške dejavnosti</t>
  </si>
  <si>
    <t>714120</t>
  </si>
  <si>
    <t>Prih.iz nasl.odškodnin iz sklenjenih zavarovanj</t>
  </si>
  <si>
    <t>71419915</t>
  </si>
  <si>
    <t>Drugi prihodki - nadomestilo plače med opravljanjem drugih nalog</t>
  </si>
  <si>
    <t>71419984</t>
  </si>
  <si>
    <t>Drugi prihodki - poračun sredstev iz naslova projekta Urban soil 4 food</t>
  </si>
  <si>
    <t>0412</t>
  </si>
  <si>
    <t>Služba za razvojne projekte in investicije</t>
  </si>
  <si>
    <t>71419986</t>
  </si>
  <si>
    <t>Drugi prihodki-sofin. izgradnje ZP Magdalena, ZP Tezno-MB Lekarne</t>
  </si>
  <si>
    <t>73000010</t>
  </si>
  <si>
    <t>Prejete donacije in darila domačih pravnih oseb - ureditev šolskih igrišč</t>
  </si>
  <si>
    <t>740001</t>
  </si>
  <si>
    <t>Prej.sred.iz državnega prorač.za investicije</t>
  </si>
  <si>
    <t>7400010001</t>
  </si>
  <si>
    <t>Pr.sr.drž.inv.-ZP Tezno</t>
  </si>
  <si>
    <t>7400010028</t>
  </si>
  <si>
    <t>Pr.sr.drž.pr.inv.-razpis za šport-NK Pobrežje</t>
  </si>
  <si>
    <t>7400010031</t>
  </si>
  <si>
    <t>Pr.sr.drž.pr.inv.- Narodni dom</t>
  </si>
  <si>
    <t>7400010032</t>
  </si>
  <si>
    <t>Pr.sr.drž.pr.inv.- Loretanska kapela</t>
  </si>
  <si>
    <t>7400010033</t>
  </si>
  <si>
    <t>Pr.sr.drž.pr.inv.- Langerjeva vila</t>
  </si>
  <si>
    <t>7400010034</t>
  </si>
  <si>
    <t>Pr.sr.drž.pr.inv.- Park ob Pekrskem potoku</t>
  </si>
  <si>
    <t>7400010035</t>
  </si>
  <si>
    <t>Pr.sr.drž.pr.inv.- Rotovž - mestna hiša</t>
  </si>
  <si>
    <t>7400010036</t>
  </si>
  <si>
    <t>Pr.sr.drž.pr.inv.- zasneževalni sistem Habakuk</t>
  </si>
  <si>
    <t>74000168</t>
  </si>
  <si>
    <t>Pr.sr.drž.inv.-Mariborska knjižnica</t>
  </si>
  <si>
    <t>74010114</t>
  </si>
  <si>
    <t>Pr.sr.pror.lok.sk.za inv.-sofinanciranje izgradnje ZP Tezno (delež specialistika)</t>
  </si>
  <si>
    <t>74120120</t>
  </si>
  <si>
    <t>Pr.sr.iz drž.pror.iz EU iz strukt.skladov-Narodni dom</t>
  </si>
  <si>
    <t>74120121</t>
  </si>
  <si>
    <t>Pr.sr.iz drž.pror.iz EU iz strukt.skladov-Loretanska kapela</t>
  </si>
  <si>
    <t>74120122</t>
  </si>
  <si>
    <t>Pr.sr.iz drž.pror.iz EU iz strukt.skladov-Langerjeva vila</t>
  </si>
  <si>
    <t>74120123</t>
  </si>
  <si>
    <t>Pr.sr.iz drž.pror.iz EU iz strukt.skladov-Park ob Pekrskem potoku</t>
  </si>
  <si>
    <t>74120124</t>
  </si>
  <si>
    <t>Pr.sr.iz drž.pror.iz EU iz strukt.skladov-Rotovž - mestna hiša</t>
  </si>
  <si>
    <t>78700055</t>
  </si>
  <si>
    <t>Pr.sr.od dr.evr.instit.- CLIMABOROUGH</t>
  </si>
  <si>
    <t>78700057</t>
  </si>
  <si>
    <t>Pr.sr.od dr.evr.instit.- SMILE</t>
  </si>
  <si>
    <t>78700058</t>
  </si>
  <si>
    <t>Pr.sr.od dr.evr.instit.- GRETA</t>
  </si>
  <si>
    <t>78700059</t>
  </si>
  <si>
    <t>Pr.sr.od dr.evr.instit.- MISSION CE CLIMATE</t>
  </si>
  <si>
    <t>78700060</t>
  </si>
  <si>
    <t>Pr.sr.od dr.evr.instit.- READY4HEAT</t>
  </si>
  <si>
    <t>78700064</t>
  </si>
  <si>
    <t>Pr.sr.od dr.evr.instit.-DANOVA NEXT</t>
  </si>
  <si>
    <t>78700065</t>
  </si>
  <si>
    <t>Pr.sr.od dr.evr.instit.-MISSION</t>
  </si>
  <si>
    <t>78700066</t>
  </si>
  <si>
    <t>Pr.sr.od dr.evr.instit.-Tehnična pomoč ELENA</t>
  </si>
  <si>
    <t>0413</t>
  </si>
  <si>
    <t>Urad za komunalo, promet in prostor</t>
  </si>
  <si>
    <t>703003</t>
  </si>
  <si>
    <t>Nadom.za upor.stavb.zemlj.-od pravnih oseb</t>
  </si>
  <si>
    <t>703004</t>
  </si>
  <si>
    <t>Nadom.za upor.stavb.zemlj.-od fizičnih oseb</t>
  </si>
  <si>
    <t>703005</t>
  </si>
  <si>
    <t>Zamud.obr.iz nasl.nadom.za upor.stavb.zemlj.</t>
  </si>
  <si>
    <t>704700</t>
  </si>
  <si>
    <t>Okoljska dajat.za onesna.okolja zaradi odvajanja odpad.voda</t>
  </si>
  <si>
    <t>70470600</t>
  </si>
  <si>
    <t>Občinske takse od  pravnih oseb tarifa 1 (PU)</t>
  </si>
  <si>
    <t>70470601</t>
  </si>
  <si>
    <t>Občinske takse od pravnih oseb tarifa 2 (OGL.)</t>
  </si>
  <si>
    <t>70470602</t>
  </si>
  <si>
    <t>Občinske takse od pravnih oseb - TAXI</t>
  </si>
  <si>
    <t>704708</t>
  </si>
  <si>
    <t>Pristojbina za vzdrževanje gozdnih cest</t>
  </si>
  <si>
    <t>71030405</t>
  </si>
  <si>
    <t>Prihodki od drugih najemnin-parkirnin v beli coni</t>
  </si>
  <si>
    <t>71030414</t>
  </si>
  <si>
    <t>Prihodki od dr.najemnin-za infrastr. Mariborski vodovod</t>
  </si>
  <si>
    <t>71030416</t>
  </si>
  <si>
    <t>Prihodki od dr.najemnin-za infrastr. Energetika</t>
  </si>
  <si>
    <t>71030419</t>
  </si>
  <si>
    <t>Prihodki od dr.najemnin-za infrastr. Nigrad</t>
  </si>
  <si>
    <t>71030420</t>
  </si>
  <si>
    <t>Prihodki od dr.najemnin-za infrastr. Snaga</t>
  </si>
  <si>
    <t>71030421</t>
  </si>
  <si>
    <t>Prihodki od dr.najemnin-za infrastr. Pogrebno podjetje</t>
  </si>
  <si>
    <t>71030422</t>
  </si>
  <si>
    <t>Prihodki od dr.najemnin-parkirnine stanovalci in drugi</t>
  </si>
  <si>
    <t>71030423</t>
  </si>
  <si>
    <t>Prihodki od dr.najemnin-za infrastr. Marprom</t>
  </si>
  <si>
    <t>71030425</t>
  </si>
  <si>
    <t>Prihodki od dr.najemnin-za infrastr. Avtobusna postaja</t>
  </si>
  <si>
    <t>71030429</t>
  </si>
  <si>
    <t>Prihodki od dr.najem.-za infrastr.krožna kabinska žičnica</t>
  </si>
  <si>
    <t>71030435</t>
  </si>
  <si>
    <t>Prihodki od dr. najemnin – uporaba javnih površin za prireditve, zapore in gradbišča</t>
  </si>
  <si>
    <t>71030443</t>
  </si>
  <si>
    <t>Prihodki od dr.najemnin-za infrastr. CČN</t>
  </si>
  <si>
    <t>71030444</t>
  </si>
  <si>
    <t>Prihodki od dr.najemnin-za infrastr. CČN namenski vir</t>
  </si>
  <si>
    <t>71030604</t>
  </si>
  <si>
    <t>Prih.iz nasl.podelj.koncesij za vzdrževanje in uprav.tržnic</t>
  </si>
  <si>
    <t>71030605</t>
  </si>
  <si>
    <t>Prih.iz nasl.podelj.konc.za urejanje pokopališč in pogr.stor</t>
  </si>
  <si>
    <t>71030616</t>
  </si>
  <si>
    <t>Prih.iz nasl.podelj.konc. parkirnine Marprom</t>
  </si>
  <si>
    <t>71039901</t>
  </si>
  <si>
    <t>Drugi prihodki od premoženja-od prevoznin v peš coni</t>
  </si>
  <si>
    <t>71119900</t>
  </si>
  <si>
    <t>Druge pristojbine - prist.za uporabo občinskih cest</t>
  </si>
  <si>
    <t>71309918</t>
  </si>
  <si>
    <t>Drugi prihodki od prodaje-TOS</t>
  </si>
  <si>
    <t>71410004</t>
  </si>
  <si>
    <t>Drugi nedavčni prihodki-nadomestilo str. lokacijske preveritve</t>
  </si>
  <si>
    <t>71419907</t>
  </si>
  <si>
    <t>Drugi prihodki - vstopna kartica - peš cona</t>
  </si>
  <si>
    <t>7400010021</t>
  </si>
  <si>
    <t>Pr.sr.drž.pr.inv.-nabava avtobusov-Eko sklad</t>
  </si>
  <si>
    <t>7400010025</t>
  </si>
  <si>
    <t>Pr.sr.drž.pr.inv.-MNP-sofin. kanalizacije Razvanje-severni krak-novogradnja</t>
  </si>
  <si>
    <t>7400010030</t>
  </si>
  <si>
    <t>Pr.sr.drž.pr.inv.-sofin.samooskrbne sončne elektrarne na javnih objektih MOM</t>
  </si>
  <si>
    <t>7400010037</t>
  </si>
  <si>
    <t>Pr.sr.drž.pr.inv.-Mestni park</t>
  </si>
  <si>
    <t>74000178</t>
  </si>
  <si>
    <t>Pr.sr.dr.inv.-dravska kolesarska pot</t>
  </si>
  <si>
    <t>74000406</t>
  </si>
  <si>
    <t>Druga prej.sred.iz drž.prorač.za tek.por.-MKGP,Min.promet-KD</t>
  </si>
  <si>
    <t>74000444</t>
  </si>
  <si>
    <t>Pr.sr.drž.pr.-MDDSZ-sofin.vzdrž.vojnih grobišč</t>
  </si>
  <si>
    <t>74000454</t>
  </si>
  <si>
    <t>Pr.sr.drž.pr.za tek.por.-MOP-evropski teden mobilnosti</t>
  </si>
  <si>
    <t>74000478</t>
  </si>
  <si>
    <t>Pr.sr.iz drž.pr.tek.por.-sofinanciranje izdelave OCPS MOM</t>
  </si>
  <si>
    <t>740020</t>
  </si>
  <si>
    <t>Prej.sred.iz drž.prorač.za odpravo posledic naravnih nesreč in drugih izrednih dogodkov</t>
  </si>
  <si>
    <t>74010032</t>
  </si>
  <si>
    <t>Pr.sr.pr.lok.sk.-linijski prevoz potnikov v občinah</t>
  </si>
  <si>
    <t>74030107</t>
  </si>
  <si>
    <t>Prej.sred.iz javnih skladov za investicije-MULTI E</t>
  </si>
  <si>
    <t>74120125</t>
  </si>
  <si>
    <t>Pr.sr.iz drž.pror.iz EU iz strukt.skladov-Mestni park</t>
  </si>
  <si>
    <t>74130013</t>
  </si>
  <si>
    <t>Pr.sr.EUua kohez.pol.-projekti TUS-mobilnost</t>
  </si>
  <si>
    <t>74130015</t>
  </si>
  <si>
    <t>Pr.sr.EUza kohez.pol.-ureditev Gregorčičeve ulice</t>
  </si>
  <si>
    <t>74130016</t>
  </si>
  <si>
    <t>Pr.sr.EUza kohez.pol.-Historični prehodi-ureditev starega mestnega jedra</t>
  </si>
  <si>
    <t>78700061</t>
  </si>
  <si>
    <t>Pr.sr.od dr.evr.instit.- CE4CE – hranilniki energije JMPP</t>
  </si>
  <si>
    <t>78700062</t>
  </si>
  <si>
    <t>Pr.sr.od dr.evr.instit.- E-MED</t>
  </si>
  <si>
    <t>78700063</t>
  </si>
  <si>
    <t>Pr.sr.od dr.evr.instit.- DEGREE4ALPS</t>
  </si>
  <si>
    <t>0415</t>
  </si>
  <si>
    <t>Urad za gospodarske dejavnosti in gospod. z neprem. prem.</t>
  </si>
  <si>
    <t>704704</t>
  </si>
  <si>
    <t>Turistična taksa</t>
  </si>
  <si>
    <t>710302</t>
  </si>
  <si>
    <t>Prihodki od najemnin za stanovanja</t>
  </si>
  <si>
    <t>71030401</t>
  </si>
  <si>
    <t>Prihodki od dr.najemnin-za upor.nezazid.stavb.zemlj.(vrtovi)</t>
  </si>
  <si>
    <t>71030402</t>
  </si>
  <si>
    <t>Prihodki od dr.najemnin - gostinski vrtovi in kioski</t>
  </si>
  <si>
    <t>71030424</t>
  </si>
  <si>
    <t>Prihodki od dr.najemnin-za kmetijska zemljišča</t>
  </si>
  <si>
    <t>71030426</t>
  </si>
  <si>
    <t>Prihodki od dr.najemnin- azil za živali - Snaga</t>
  </si>
  <si>
    <t>71030436</t>
  </si>
  <si>
    <t>Prihodki od drugih najemnin-parkirnine-dvorišče MOM</t>
  </si>
  <si>
    <t>71030439</t>
  </si>
  <si>
    <t>Prihodki od drugih najemnin-parkirnine-Partizanska in druge lokacije</t>
  </si>
  <si>
    <t>71030617</t>
  </si>
  <si>
    <t>Prih.iz nasl.podelj.konc.začasna parkirišča in garaže Mestne nepremičnine</t>
  </si>
  <si>
    <t>710309</t>
  </si>
  <si>
    <t>Prih. iz naslova koncesij.dajat.od posebnih iger na srečo</t>
  </si>
  <si>
    <t>71309924</t>
  </si>
  <si>
    <t>Drugi prihodki od prodaje-sečnja dreves</t>
  </si>
  <si>
    <t>720000</t>
  </si>
  <si>
    <t>Prihodki od prodaje posl.objektov in posl.prostorov</t>
  </si>
  <si>
    <t>720001</t>
  </si>
  <si>
    <t>Prihodki od prodaje stanov.objektov in stanovanj</t>
  </si>
  <si>
    <t>722000</t>
  </si>
  <si>
    <t>Prihodki od prodaje kmetijskih zemljišč</t>
  </si>
  <si>
    <t>72210000</t>
  </si>
  <si>
    <t>Prihodki od prodaje stavbnih zemljišč</t>
  </si>
  <si>
    <t>0505</t>
  </si>
  <si>
    <t>Skupna občinska uprava Maribor</t>
  </si>
  <si>
    <t>71030613</t>
  </si>
  <si>
    <t>Prih.iz nasl.podelj.konc.za trajnostno gospod.z divjadjo</t>
  </si>
  <si>
    <t>712001</t>
  </si>
  <si>
    <t>Globe za prekrške</t>
  </si>
  <si>
    <t>712005</t>
  </si>
  <si>
    <t>Denarne kazni v upravnih postopkih</t>
  </si>
  <si>
    <t>712008</t>
  </si>
  <si>
    <t>Povprečnine oz.sod.takse ter dr.str.na podl.zak.o prekrških</t>
  </si>
  <si>
    <t>71410500</t>
  </si>
  <si>
    <t>Prih.od komunalnih prispevkov</t>
  </si>
  <si>
    <t>714110</t>
  </si>
  <si>
    <t>Zamudne obresti od komunalnih prispevkov</t>
  </si>
  <si>
    <t>74000129</t>
  </si>
  <si>
    <t>Min. za obrambo - Požarna taksa</t>
  </si>
  <si>
    <t>74000457</t>
  </si>
  <si>
    <t>Pr.sr.drž.pr.-MJU sofi.sk.obč.upr.-Skupna služba varstva okolja</t>
  </si>
  <si>
    <t>74000458</t>
  </si>
  <si>
    <t>Pr.sr.drž.pr.-MJU sofi.sk.obč.upr.-Medobčinska inšpekcija</t>
  </si>
  <si>
    <t>74000459</t>
  </si>
  <si>
    <t>Pr.sr.drž.pr.-MJU sofi.sk.obč.upr.-Medobčinsko redarstvo</t>
  </si>
  <si>
    <t>74000462</t>
  </si>
  <si>
    <t>Pr.sr.drž.pr.-MJU sofi.sk.obč.upr.-Skupna notranja revizijska služba</t>
  </si>
  <si>
    <t>74000464</t>
  </si>
  <si>
    <t>Pr.sr.drž.pr.-MJU sofi.sk.obč.upr.-Skupna služba civilne zaščite</t>
  </si>
  <si>
    <t>74000465</t>
  </si>
  <si>
    <t>Pr.sr.drž.pr.-MJU sofi.sk.obč.upr.-Skupna služba urejanja prostora</t>
  </si>
  <si>
    <t>74010024</t>
  </si>
  <si>
    <t>Pr.sr.pr.lok.sk.-Skupna služba varstva okolja</t>
  </si>
  <si>
    <t>74010025</t>
  </si>
  <si>
    <t>Pr.sr.pr.lok.sk.-Medobčinska inšpekcija</t>
  </si>
  <si>
    <t>74010026</t>
  </si>
  <si>
    <t>Pr.sr.pr.lok.sk.-Medobčinsko redarstvo</t>
  </si>
  <si>
    <t>74010027</t>
  </si>
  <si>
    <t>Pr.sr.pr.lok.sk.-Skupna služba varstva okolja-Imisijski monitoring podtalnice(sofinanc.lokal.skup.)</t>
  </si>
  <si>
    <t>74010028</t>
  </si>
  <si>
    <t>Pr.sr.pr.lok.sk.-Skupna notranja revizijska služba</t>
  </si>
  <si>
    <t>74010029</t>
  </si>
  <si>
    <t>Pr.sr.pr.lok.sk.-Skupna pravna služba</t>
  </si>
  <si>
    <t>74010030</t>
  </si>
  <si>
    <t>Pr.sr.pr.lok.sk.-Skupna služba civilne zaščite</t>
  </si>
  <si>
    <t>74010031</t>
  </si>
  <si>
    <t>Pr.sr.pr.lok.sk.-Skupna služba urejanja prostora</t>
  </si>
  <si>
    <t>0601</t>
  </si>
  <si>
    <t>Mestna četrt Center</t>
  </si>
  <si>
    <t>0602</t>
  </si>
  <si>
    <t>Mestna četrt Ivan Cankar</t>
  </si>
  <si>
    <t>71039904</t>
  </si>
  <si>
    <t>Drugi prihodki od premoženja - MČ in KS</t>
  </si>
  <si>
    <t>730000</t>
  </si>
  <si>
    <t>Prej.donacije in darila od domačih pravnih oseb</t>
  </si>
  <si>
    <t>0603</t>
  </si>
  <si>
    <t>Mestna četrt Brezje-Dogoše-Zrkovci</t>
  </si>
  <si>
    <t>0604</t>
  </si>
  <si>
    <t>Mestna četrt Koroška vrata</t>
  </si>
  <si>
    <t>710205</t>
  </si>
  <si>
    <t>Prihodki od obresti od vezanih dep.iz ostalih namen.sred</t>
  </si>
  <si>
    <t>0605</t>
  </si>
  <si>
    <t>Mestna četrt Magdalena</t>
  </si>
  <si>
    <t>0606</t>
  </si>
  <si>
    <t>Mestna četrt Nova vas</t>
  </si>
  <si>
    <t>0607</t>
  </si>
  <si>
    <t>Mestna četrt Pobrežje</t>
  </si>
  <si>
    <t>0608</t>
  </si>
  <si>
    <t>Mestna četrt Radvanje</t>
  </si>
  <si>
    <t>0609</t>
  </si>
  <si>
    <t>Mestna četrt Tabor</t>
  </si>
  <si>
    <t>0610</t>
  </si>
  <si>
    <t>Mestna četrt Tezno</t>
  </si>
  <si>
    <t>71030412</t>
  </si>
  <si>
    <t>Prihodki od dr.najemnin-MČ in KS</t>
  </si>
  <si>
    <t>0611</t>
  </si>
  <si>
    <t>Mestna četrt Studenci</t>
  </si>
  <si>
    <t>0612</t>
  </si>
  <si>
    <t>Krajevna skupnost Bresternica-Gaj</t>
  </si>
  <si>
    <t>71119901</t>
  </si>
  <si>
    <t>Druge pristojbine - pogrebna pristojbina</t>
  </si>
  <si>
    <t>0613</t>
  </si>
  <si>
    <t>Krajevna skupnost Kamnica</t>
  </si>
  <si>
    <t>0614</t>
  </si>
  <si>
    <t>Krajevna skupnost Limbuš</t>
  </si>
  <si>
    <t>71030403</t>
  </si>
  <si>
    <t>Prihodki od drugih najemnin javnih površin- za kioske</t>
  </si>
  <si>
    <t>720399</t>
  </si>
  <si>
    <t>Prihodki od prodaje drugih osnovnih sredstev</t>
  </si>
  <si>
    <t>0615</t>
  </si>
  <si>
    <t>Krajevna skupnost Pekre</t>
  </si>
  <si>
    <t>0616</t>
  </si>
  <si>
    <t>Krajevna skupnost Razvanje</t>
  </si>
  <si>
    <t>0617</t>
  </si>
  <si>
    <t>Krajevna skupnost Malečnik Ruperče</t>
  </si>
  <si>
    <t>Proračun 2025-prvi predlog</t>
  </si>
  <si>
    <t>Proračun 2025-1.obravnava</t>
  </si>
  <si>
    <t>Razllika 5 - 4</t>
  </si>
  <si>
    <t>Proračun 2026-prvi predlog</t>
  </si>
  <si>
    <t>Proračun 2026-1.obravnava</t>
  </si>
  <si>
    <t>Razlika 8 - 7</t>
  </si>
  <si>
    <t>Kratka razlaga</t>
  </si>
  <si>
    <t>Glede na pričakovane rezultate se v letu 2026 predvideva višje vplačilo dobička v proračun.</t>
  </si>
  <si>
    <t>Znesek se je uskladil glede na zadnje prejete podatke o dejanski višini presežka in deleža 74,11 % za MOM.</t>
  </si>
  <si>
    <t>Predvideno zadolževanje v letu 2026 je višje.</t>
  </si>
  <si>
    <t>Prihodek je glede na zahteve SRS dodan na novo, učinek pa je nevtralen, saj se zvišajo tudi PP na odhodkovni strani.</t>
  </si>
  <si>
    <t>Višina najemnine je bila usklajena z dejanskim stanjem vrednosti infrastrukture.</t>
  </si>
  <si>
    <t>Za leto 2025 je dodana pričakovana donacija.</t>
  </si>
  <si>
    <t>Uskladitev glede na realizacijo v obdobju začasnega financiranja.</t>
  </si>
  <si>
    <t>Za leto 2025 je vključen prihodek iz naslova pravnomočnih sodnih odločitev.</t>
  </si>
  <si>
    <t>V proračuna se vključujejo prihodki za sanacijo škode po poplavah 2023, do katerih je MOM upravičena na podlagi prvega odstavka 12. člena Zakona o odpravi posledic naravnih nesreč.</t>
  </si>
  <si>
    <t>Prihodki se usklajujejo s pričakovano dinamiko izvedbe nabav novih vozil.</t>
  </si>
  <si>
    <t>Vključuje se 100 % financiranje projekta iz naslova DRR.</t>
  </si>
  <si>
    <t>Vključujejo se dodatni prihodki iz mehanizma CTN-TUS.</t>
  </si>
  <si>
    <t>Projekt se prolongira v leto 2027, zato so pričakovani prihodki v letu 2026 nižji.</t>
  </si>
  <si>
    <t>Nabor objektov za prodajo in ocena vrednosti se je posodobila.</t>
  </si>
  <si>
    <t>V letu 2025 so dodana sredstva za menjalne pogodbe, ki imajo nevtralen učinek. V letu 2026 se pričakuje intenzivna prodaja stavbnih zemljišč.</t>
  </si>
  <si>
    <t>Glede na sprejem OPN in novega plana komunalne opreme je pričakovati dvig prihodkov.</t>
  </si>
  <si>
    <t>Glede na doseženo realizacijo in pričakovanja se prihodki nekoliko dvignejo.</t>
  </si>
  <si>
    <t>Vključi se prihodek iz naslova služnosti za GSM Telekom oddajnik.</t>
  </si>
  <si>
    <t>Načrtovani prihodki se uskladijo glede na realizacijo in nove izračune.</t>
  </si>
  <si>
    <t>Uskladitev glede na realizacijo in dejstvo, da je vpis otrok iz okoliških občin nižji.</t>
  </si>
  <si>
    <t>Pričakovana je višja realizacija.</t>
  </si>
  <si>
    <t>Dodan je prihodek za ureditev Ljubljanske in polnilnic na Jadranski ulici.</t>
  </si>
  <si>
    <t xml:space="preserve">V skladu s sklenjenim dogovorom o sofinanciranju MB Lekarn pri izgradnji ZP Tezno, je MOM izstavila zahtevek do MB Lekarn iz naslova ostalih storškov. Pomotoma je bi izsatvljen nekoliko višji zahtevek od dejnasko nastalih stroškov, zato v letu 2026 le-ta ne bo izstavljen , zaradi česar smo izločili načrtovane prihodke.  </t>
  </si>
  <si>
    <t xml:space="preserve">Gre za prihodke, ki so načrtovani iz naslova sofinanciranja vozil urgentntega voznika (prijava na razpis v letu 2025) s strani Ministrstva za zdravje in iz naslova sofinanciranja obnove razsvetljave na Atletskem stadionu Poljane s strani Fundacije za šport. Pri pripravi 1 predloga prijave še niso bile pripravljene. </t>
  </si>
  <si>
    <t xml:space="preserve">Glede na zamik pri izdelavi projektne dokumentacije in poznega sprejema proračuna, se je dinamika izvedbe operacije v novem predlogu proračuna načrotavala z zamikom in v obdobju  od 2025 do 2027. </t>
  </si>
  <si>
    <t xml:space="preserve">Uskladitev glede na dejansko realizacijo v letu 2024 in glede na potrjen investicijski program. </t>
  </si>
  <si>
    <t xml:space="preserve">Uskladitev glede na dejansko realizacijo v letu 2024 in glede na načrtovano dinamiko izvajanja del. </t>
  </si>
  <si>
    <t xml:space="preserve">Zaradi zamika pri sprejemanju proračuna, so se načrtovani prihodki izločili. Na podlagi potrjene investicijske dokumentacije, se bodo ustrezno načrtovali tudi prihodki in potrdili ob prvem rebalansu proračuna. </t>
  </si>
  <si>
    <t xml:space="preserve">Glede na dejansko stanje, so bili prihodki izločeni iz proračuna MOM. V kolikor bo občina našla nove vire financiranja, bo temu primerno pripravila tudi novelacijo investicijske dokumentacije in ob prvem rebalansu vnesla spremembe v proračun. </t>
  </si>
  <si>
    <t xml:space="preserve">Prihodki so bili usklajeni z novo oceno dejanske dinamike izvajanja del v letu 2025. </t>
  </si>
  <si>
    <t>Načrtovani prihodki so uskaljeni z dejansko realizacijo na projektu. Prvotno je bilo načrtovano, da bomo sredstva s strani vodilnega partnerja prejeli v letu 2024, dejansko pa je bilo nakazilo izvrše no v februarju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</si>
</sst>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2" xfId="0" applyFill="1" applyBorder="1" applyAlignment="1">
      <alignment horizontal="center" vertical="center"/>
    </xf>
    <xf numFmtId="49" fontId="2" fillId="3" borderId="2" xfId="0" applyNumberFormat="1" applyFont="1" applyFill="1" applyBorder="1"/>
    <xf numFmtId="0" fontId="2" fillId="3" borderId="2" xfId="0" applyFont="1" applyFill="1" applyBorder="1"/>
    <xf numFmtId="4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49" fontId="3" fillId="3" borderId="2" xfId="0" applyNumberFormat="1" applyFont="1" applyFill="1" applyBorder="1"/>
    <xf numFmtId="4" fontId="3" fillId="3" borderId="2" xfId="0" applyNumberFormat="1" applyFont="1" applyFill="1" applyBorder="1" applyAlignment="1">
      <alignment horizontal="right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3" fillId="4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/>
    <xf numFmtId="4" fontId="3" fillId="4" borderId="2" xfId="0" applyNumberFormat="1" applyFont="1" applyFill="1" applyBorder="1" applyAlignment="1">
      <alignment horizontal="left" wrapText="1"/>
    </xf>
    <xf numFmtId="4" fontId="3" fillId="4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left" vertical="top" wrapText="1"/>
    </xf>
    <xf numFmtId="4" fontId="3" fillId="3" borderId="2" xfId="0" applyNumberFormat="1" applyFont="1" applyFill="1" applyBorder="1" applyAlignment="1">
      <alignment horizontal="left" vertical="top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6"/>
  <sheetViews>
    <sheetView tabSelected="1" zoomScale="145" zoomScaleNormal="145" workbookViewId="0">
      <pane ySplit="2" topLeftCell="A243" activePane="bottomLeft" state="frozen"/>
      <selection pane="bottomLeft" activeCell="J79" sqref="J79"/>
    </sheetView>
  </sheetViews>
  <sheetFormatPr defaultRowHeight="15" x14ac:dyDescent="0.25"/>
  <cols>
    <col min="1" max="1" width="4.42578125" bestFit="1" customWidth="1"/>
    <col min="2" max="2" width="9.5703125" bestFit="1" customWidth="1"/>
    <col min="3" max="3" width="62" customWidth="1"/>
    <col min="4" max="5" width="15" customWidth="1"/>
    <col min="6" max="6" width="13.28515625" customWidth="1"/>
    <col min="7" max="8" width="15" customWidth="1"/>
    <col min="9" max="9" width="14.42578125" customWidth="1"/>
    <col min="10" max="10" width="41.7109375" customWidth="1"/>
  </cols>
  <sheetData>
    <row r="1" spans="1:10" s="11" customFormat="1" ht="30" customHeight="1" x14ac:dyDescent="0.25">
      <c r="A1" s="10" t="s">
        <v>0</v>
      </c>
      <c r="B1" s="10" t="s">
        <v>1</v>
      </c>
      <c r="C1" s="10" t="s">
        <v>2</v>
      </c>
      <c r="D1" s="10" t="s">
        <v>406</v>
      </c>
      <c r="E1" s="10" t="s">
        <v>407</v>
      </c>
      <c r="F1" s="10" t="s">
        <v>408</v>
      </c>
      <c r="G1" s="10" t="s">
        <v>409</v>
      </c>
      <c r="H1" s="10" t="s">
        <v>410</v>
      </c>
      <c r="I1" s="10" t="s">
        <v>411</v>
      </c>
      <c r="J1" s="10" t="s">
        <v>412</v>
      </c>
    </row>
    <row r="2" spans="1:10" x14ac:dyDescent="0.25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</row>
    <row r="3" spans="1:10" x14ac:dyDescent="0.25">
      <c r="A3" s="2" t="s">
        <v>3</v>
      </c>
      <c r="B3" s="3"/>
      <c r="C3" s="2"/>
      <c r="D3" s="4">
        <f t="shared" ref="D3:I3" si="0">+D4</f>
        <v>4700000</v>
      </c>
      <c r="E3" s="4">
        <f t="shared" si="0"/>
        <v>4700000</v>
      </c>
      <c r="F3" s="4">
        <f t="shared" si="0"/>
        <v>0</v>
      </c>
      <c r="G3" s="4">
        <f t="shared" si="0"/>
        <v>0</v>
      </c>
      <c r="H3" s="4">
        <f t="shared" si="0"/>
        <v>0</v>
      </c>
      <c r="I3" s="4">
        <f t="shared" si="0"/>
        <v>0</v>
      </c>
      <c r="J3" s="4"/>
    </row>
    <row r="4" spans="1:10" x14ac:dyDescent="0.25">
      <c r="A4" s="5"/>
      <c r="B4" s="6" t="s">
        <v>4</v>
      </c>
      <c r="C4" s="6" t="s">
        <v>5</v>
      </c>
      <c r="D4" s="7">
        <v>4700000</v>
      </c>
      <c r="E4" s="7">
        <v>4700000</v>
      </c>
      <c r="F4" s="7">
        <f>E4-D4</f>
        <v>0</v>
      </c>
      <c r="G4" s="7">
        <v>0</v>
      </c>
      <c r="H4" s="7">
        <v>0</v>
      </c>
      <c r="I4" s="7">
        <f>H4-G4</f>
        <v>0</v>
      </c>
      <c r="J4" s="7"/>
    </row>
    <row r="5" spans="1:10" x14ac:dyDescent="0.25">
      <c r="A5" s="2" t="s">
        <v>6</v>
      </c>
      <c r="B5" s="3"/>
      <c r="C5" s="2" t="s">
        <v>7</v>
      </c>
      <c r="D5" s="4">
        <f t="shared" ref="D5:I5" si="1">+D6</f>
        <v>0</v>
      </c>
      <c r="E5" s="4">
        <f t="shared" si="1"/>
        <v>600</v>
      </c>
      <c r="F5" s="4">
        <f t="shared" si="1"/>
        <v>600</v>
      </c>
      <c r="G5" s="4">
        <f t="shared" si="1"/>
        <v>0</v>
      </c>
      <c r="H5" s="4">
        <f t="shared" si="1"/>
        <v>600</v>
      </c>
      <c r="I5" s="4">
        <f t="shared" si="1"/>
        <v>600</v>
      </c>
      <c r="J5" s="4"/>
    </row>
    <row r="6" spans="1:10" ht="26.25" x14ac:dyDescent="0.25">
      <c r="A6" s="5"/>
      <c r="B6" s="13" t="s">
        <v>8</v>
      </c>
      <c r="C6" s="13" t="s">
        <v>9</v>
      </c>
      <c r="D6" s="7">
        <v>0</v>
      </c>
      <c r="E6" s="7">
        <v>600</v>
      </c>
      <c r="F6" s="12">
        <f>E6-D6</f>
        <v>600</v>
      </c>
      <c r="G6" s="7">
        <v>0</v>
      </c>
      <c r="H6" s="7">
        <v>600</v>
      </c>
      <c r="I6" s="12">
        <f>H6-G6</f>
        <v>600</v>
      </c>
      <c r="J6" s="14" t="s">
        <v>419</v>
      </c>
    </row>
    <row r="7" spans="1:10" x14ac:dyDescent="0.25">
      <c r="A7" s="2" t="s">
        <v>10</v>
      </c>
      <c r="B7" s="3"/>
      <c r="C7" s="2" t="s">
        <v>11</v>
      </c>
      <c r="D7" s="4">
        <f t="shared" ref="D7:I7" si="2">+D8</f>
        <v>3000</v>
      </c>
      <c r="E7" s="4">
        <f t="shared" si="2"/>
        <v>3000</v>
      </c>
      <c r="F7" s="4">
        <f t="shared" si="2"/>
        <v>0</v>
      </c>
      <c r="G7" s="4">
        <f t="shared" si="2"/>
        <v>3000</v>
      </c>
      <c r="H7" s="4">
        <f t="shared" si="2"/>
        <v>3000</v>
      </c>
      <c r="I7" s="4">
        <f t="shared" si="2"/>
        <v>0</v>
      </c>
      <c r="J7" s="4"/>
    </row>
    <row r="8" spans="1:10" x14ac:dyDescent="0.25">
      <c r="A8" s="5"/>
      <c r="B8" s="6" t="s">
        <v>12</v>
      </c>
      <c r="C8" s="6" t="s">
        <v>13</v>
      </c>
      <c r="D8" s="7">
        <v>3000</v>
      </c>
      <c r="E8" s="7">
        <v>3000</v>
      </c>
      <c r="F8" s="7">
        <f>E8-D8</f>
        <v>0</v>
      </c>
      <c r="G8" s="7">
        <v>3000</v>
      </c>
      <c r="H8" s="7">
        <v>3000</v>
      </c>
      <c r="I8" s="7">
        <f>H8-G8</f>
        <v>0</v>
      </c>
      <c r="J8" s="7"/>
    </row>
    <row r="9" spans="1:10" x14ac:dyDescent="0.25">
      <c r="A9" s="2" t="s">
        <v>14</v>
      </c>
      <c r="B9" s="3"/>
      <c r="C9" s="2" t="s">
        <v>15</v>
      </c>
      <c r="D9" s="4">
        <f t="shared" ref="D9:I9" si="3">+D10+D11+D12+D13+D14+D15+D16+D17+D18+D19+D20+D21+D22+D23+D24+D25+D26+D27+D28+D29+D30+D31+D32+D33+D34+D35+D36+D37+D38+D39</f>
        <v>112069379.12</v>
      </c>
      <c r="E9" s="4">
        <f t="shared" si="3"/>
        <v>112519660.12</v>
      </c>
      <c r="F9" s="4">
        <f t="shared" si="3"/>
        <v>450281</v>
      </c>
      <c r="G9" s="4">
        <f t="shared" si="3"/>
        <v>110863103.98999999</v>
      </c>
      <c r="H9" s="4">
        <f t="shared" si="3"/>
        <v>114413384.98999999</v>
      </c>
      <c r="I9" s="4">
        <f t="shared" si="3"/>
        <v>3550281</v>
      </c>
      <c r="J9" s="4"/>
    </row>
    <row r="10" spans="1:10" x14ac:dyDescent="0.25">
      <c r="A10" s="5"/>
      <c r="B10" s="13" t="s">
        <v>16</v>
      </c>
      <c r="C10" s="13" t="s">
        <v>17</v>
      </c>
      <c r="D10" s="7">
        <v>24000000</v>
      </c>
      <c r="E10" s="7">
        <v>24000000</v>
      </c>
      <c r="F10" s="7">
        <f t="shared" ref="F10:F39" si="4">E10-D10</f>
        <v>0</v>
      </c>
      <c r="G10" s="7">
        <v>21000000</v>
      </c>
      <c r="H10" s="7">
        <v>23700000</v>
      </c>
      <c r="I10" s="12">
        <f t="shared" ref="I10:I39" si="5">H10-G10</f>
        <v>2700000</v>
      </c>
      <c r="J10" s="14" t="s">
        <v>415</v>
      </c>
    </row>
    <row r="11" spans="1:10" x14ac:dyDescent="0.25">
      <c r="A11" s="5"/>
      <c r="B11" s="6" t="s">
        <v>18</v>
      </c>
      <c r="C11" s="6" t="s">
        <v>19</v>
      </c>
      <c r="D11" s="7">
        <v>71143766</v>
      </c>
      <c r="E11" s="7">
        <v>71143766</v>
      </c>
      <c r="F11" s="7">
        <f t="shared" si="4"/>
        <v>0</v>
      </c>
      <c r="G11" s="7">
        <v>71508800</v>
      </c>
      <c r="H11" s="7">
        <v>71508800</v>
      </c>
      <c r="I11" s="7">
        <f t="shared" si="5"/>
        <v>0</v>
      </c>
      <c r="J11" s="7"/>
    </row>
    <row r="12" spans="1:10" x14ac:dyDescent="0.25">
      <c r="A12" s="5"/>
      <c r="B12" s="6" t="s">
        <v>20</v>
      </c>
      <c r="C12" s="6" t="s">
        <v>21</v>
      </c>
      <c r="D12" s="7">
        <v>700000</v>
      </c>
      <c r="E12" s="7">
        <v>700000</v>
      </c>
      <c r="F12" s="7">
        <f t="shared" si="4"/>
        <v>0</v>
      </c>
      <c r="G12" s="7">
        <v>700000</v>
      </c>
      <c r="H12" s="7">
        <v>700000</v>
      </c>
      <c r="I12" s="7">
        <f t="shared" si="5"/>
        <v>0</v>
      </c>
      <c r="J12" s="7"/>
    </row>
    <row r="13" spans="1:10" x14ac:dyDescent="0.25">
      <c r="A13" s="5"/>
      <c r="B13" s="6" t="s">
        <v>22</v>
      </c>
      <c r="C13" s="6" t="s">
        <v>23</v>
      </c>
      <c r="D13" s="7">
        <v>3000</v>
      </c>
      <c r="E13" s="7">
        <v>3000</v>
      </c>
      <c r="F13" s="7">
        <f t="shared" si="4"/>
        <v>0</v>
      </c>
      <c r="G13" s="7">
        <v>3000</v>
      </c>
      <c r="H13" s="7">
        <v>3000</v>
      </c>
      <c r="I13" s="7">
        <f t="shared" si="5"/>
        <v>0</v>
      </c>
      <c r="J13" s="7"/>
    </row>
    <row r="14" spans="1:10" x14ac:dyDescent="0.25">
      <c r="A14" s="5"/>
      <c r="B14" s="6" t="s">
        <v>24</v>
      </c>
      <c r="C14" s="6" t="s">
        <v>25</v>
      </c>
      <c r="D14" s="7">
        <v>2500</v>
      </c>
      <c r="E14" s="7">
        <v>2500</v>
      </c>
      <c r="F14" s="7">
        <f t="shared" si="4"/>
        <v>0</v>
      </c>
      <c r="G14" s="7">
        <v>2500</v>
      </c>
      <c r="H14" s="7">
        <v>2500</v>
      </c>
      <c r="I14" s="7">
        <f t="shared" si="5"/>
        <v>0</v>
      </c>
      <c r="J14" s="7"/>
    </row>
    <row r="15" spans="1:10" x14ac:dyDescent="0.25">
      <c r="A15" s="5"/>
      <c r="B15" s="6" t="s">
        <v>26</v>
      </c>
      <c r="C15" s="6" t="s">
        <v>27</v>
      </c>
      <c r="D15" s="7">
        <v>20000</v>
      </c>
      <c r="E15" s="7">
        <v>20000</v>
      </c>
      <c r="F15" s="7">
        <f t="shared" si="4"/>
        <v>0</v>
      </c>
      <c r="G15" s="7">
        <v>20000</v>
      </c>
      <c r="H15" s="7">
        <v>20000</v>
      </c>
      <c r="I15" s="7">
        <f t="shared" si="5"/>
        <v>0</v>
      </c>
      <c r="J15" s="7"/>
    </row>
    <row r="16" spans="1:10" x14ac:dyDescent="0.25">
      <c r="A16" s="5"/>
      <c r="B16" s="6" t="s">
        <v>28</v>
      </c>
      <c r="C16" s="6" t="s">
        <v>29</v>
      </c>
      <c r="D16" s="7">
        <v>100</v>
      </c>
      <c r="E16" s="7">
        <v>100</v>
      </c>
      <c r="F16" s="7">
        <f t="shared" si="4"/>
        <v>0</v>
      </c>
      <c r="G16" s="7">
        <v>100</v>
      </c>
      <c r="H16" s="7">
        <v>100</v>
      </c>
      <c r="I16" s="7">
        <f t="shared" si="5"/>
        <v>0</v>
      </c>
      <c r="J16" s="7"/>
    </row>
    <row r="17" spans="1:10" x14ac:dyDescent="0.25">
      <c r="A17" s="5"/>
      <c r="B17" s="6" t="s">
        <v>30</v>
      </c>
      <c r="C17" s="6" t="s">
        <v>31</v>
      </c>
      <c r="D17" s="7">
        <v>630000</v>
      </c>
      <c r="E17" s="7">
        <v>630000</v>
      </c>
      <c r="F17" s="7">
        <f t="shared" si="4"/>
        <v>0</v>
      </c>
      <c r="G17" s="7">
        <v>630000</v>
      </c>
      <c r="H17" s="7">
        <v>630000</v>
      </c>
      <c r="I17" s="7">
        <f t="shared" si="5"/>
        <v>0</v>
      </c>
      <c r="J17" s="7"/>
    </row>
    <row r="18" spans="1:10" x14ac:dyDescent="0.25">
      <c r="A18" s="5"/>
      <c r="B18" s="6" t="s">
        <v>32</v>
      </c>
      <c r="C18" s="6" t="s">
        <v>33</v>
      </c>
      <c r="D18" s="7">
        <v>2000</v>
      </c>
      <c r="E18" s="7">
        <v>2000</v>
      </c>
      <c r="F18" s="7">
        <f t="shared" si="4"/>
        <v>0</v>
      </c>
      <c r="G18" s="7">
        <v>2000</v>
      </c>
      <c r="H18" s="7">
        <v>2000</v>
      </c>
      <c r="I18" s="7">
        <f t="shared" si="5"/>
        <v>0</v>
      </c>
      <c r="J18" s="7"/>
    </row>
    <row r="19" spans="1:10" x14ac:dyDescent="0.25">
      <c r="A19" s="5"/>
      <c r="B19" s="6" t="s">
        <v>34</v>
      </c>
      <c r="C19" s="6" t="s">
        <v>35</v>
      </c>
      <c r="D19" s="7">
        <v>350000</v>
      </c>
      <c r="E19" s="7">
        <v>350000</v>
      </c>
      <c r="F19" s="7">
        <f t="shared" si="4"/>
        <v>0</v>
      </c>
      <c r="G19" s="7">
        <v>350000</v>
      </c>
      <c r="H19" s="7">
        <v>350000</v>
      </c>
      <c r="I19" s="7">
        <f t="shared" si="5"/>
        <v>0</v>
      </c>
      <c r="J19" s="7"/>
    </row>
    <row r="20" spans="1:10" x14ac:dyDescent="0.25">
      <c r="A20" s="5"/>
      <c r="B20" s="6" t="s">
        <v>36</v>
      </c>
      <c r="C20" s="6" t="s">
        <v>37</v>
      </c>
      <c r="D20" s="7">
        <v>3000000</v>
      </c>
      <c r="E20" s="7">
        <v>3000000</v>
      </c>
      <c r="F20" s="7">
        <f t="shared" si="4"/>
        <v>0</v>
      </c>
      <c r="G20" s="7">
        <v>3100000</v>
      </c>
      <c r="H20" s="7">
        <v>3100000</v>
      </c>
      <c r="I20" s="7">
        <f t="shared" si="5"/>
        <v>0</v>
      </c>
      <c r="J20" s="7"/>
    </row>
    <row r="21" spans="1:10" x14ac:dyDescent="0.25">
      <c r="A21" s="5"/>
      <c r="B21" s="6" t="s">
        <v>38</v>
      </c>
      <c r="C21" s="6" t="s">
        <v>39</v>
      </c>
      <c r="D21" s="7">
        <v>1000</v>
      </c>
      <c r="E21" s="7">
        <v>1000</v>
      </c>
      <c r="F21" s="7">
        <f t="shared" si="4"/>
        <v>0</v>
      </c>
      <c r="G21" s="7">
        <v>1000</v>
      </c>
      <c r="H21" s="7">
        <v>1000</v>
      </c>
      <c r="I21" s="7">
        <f t="shared" si="5"/>
        <v>0</v>
      </c>
      <c r="J21" s="7"/>
    </row>
    <row r="22" spans="1:10" x14ac:dyDescent="0.25">
      <c r="A22" s="5"/>
      <c r="B22" s="6" t="s">
        <v>40</v>
      </c>
      <c r="C22" s="6" t="s">
        <v>41</v>
      </c>
      <c r="D22" s="7">
        <v>250000</v>
      </c>
      <c r="E22" s="7">
        <v>250000</v>
      </c>
      <c r="F22" s="7">
        <f t="shared" si="4"/>
        <v>0</v>
      </c>
      <c r="G22" s="7">
        <v>250000</v>
      </c>
      <c r="H22" s="7">
        <v>250000</v>
      </c>
      <c r="I22" s="7">
        <f t="shared" si="5"/>
        <v>0</v>
      </c>
      <c r="J22" s="7"/>
    </row>
    <row r="23" spans="1:10" x14ac:dyDescent="0.25">
      <c r="A23" s="5"/>
      <c r="B23" s="6" t="s">
        <v>42</v>
      </c>
      <c r="C23" s="6" t="s">
        <v>43</v>
      </c>
      <c r="D23" s="7">
        <v>100</v>
      </c>
      <c r="E23" s="7">
        <v>100</v>
      </c>
      <c r="F23" s="7">
        <f t="shared" si="4"/>
        <v>0</v>
      </c>
      <c r="G23" s="7">
        <v>100</v>
      </c>
      <c r="H23" s="7">
        <v>100</v>
      </c>
      <c r="I23" s="7">
        <f t="shared" si="5"/>
        <v>0</v>
      </c>
      <c r="J23" s="7"/>
    </row>
    <row r="24" spans="1:10" ht="26.25" x14ac:dyDescent="0.25">
      <c r="A24" s="5"/>
      <c r="B24" s="13" t="s">
        <v>44</v>
      </c>
      <c r="C24" s="13" t="s">
        <v>45</v>
      </c>
      <c r="D24" s="7">
        <v>100000</v>
      </c>
      <c r="E24" s="7">
        <v>250281</v>
      </c>
      <c r="F24" s="12">
        <f t="shared" si="4"/>
        <v>150281</v>
      </c>
      <c r="G24" s="7">
        <v>200000</v>
      </c>
      <c r="H24" s="7">
        <v>250281</v>
      </c>
      <c r="I24" s="12">
        <f t="shared" si="5"/>
        <v>50281</v>
      </c>
      <c r="J24" s="14" t="s">
        <v>414</v>
      </c>
    </row>
    <row r="25" spans="1:10" x14ac:dyDescent="0.25">
      <c r="A25" s="5"/>
      <c r="B25" s="6" t="s">
        <v>46</v>
      </c>
      <c r="C25" s="6" t="s">
        <v>47</v>
      </c>
      <c r="D25" s="7">
        <v>870099.12</v>
      </c>
      <c r="E25" s="7">
        <v>870099.12</v>
      </c>
      <c r="F25" s="7">
        <f t="shared" si="4"/>
        <v>0</v>
      </c>
      <c r="G25" s="7">
        <v>1369052.99</v>
      </c>
      <c r="H25" s="7">
        <v>1369052.99</v>
      </c>
      <c r="I25" s="7">
        <f t="shared" si="5"/>
        <v>0</v>
      </c>
      <c r="J25" s="7"/>
    </row>
    <row r="26" spans="1:10" x14ac:dyDescent="0.25">
      <c r="A26" s="5"/>
      <c r="B26" s="6" t="s">
        <v>48</v>
      </c>
      <c r="C26" s="6" t="s">
        <v>49</v>
      </c>
      <c r="D26" s="7">
        <v>100</v>
      </c>
      <c r="E26" s="7">
        <v>100</v>
      </c>
      <c r="F26" s="7">
        <f t="shared" si="4"/>
        <v>0</v>
      </c>
      <c r="G26" s="7">
        <v>100</v>
      </c>
      <c r="H26" s="7">
        <v>100</v>
      </c>
      <c r="I26" s="7">
        <f t="shared" si="5"/>
        <v>0</v>
      </c>
      <c r="J26" s="7"/>
    </row>
    <row r="27" spans="1:10" ht="26.25" x14ac:dyDescent="0.25">
      <c r="A27" s="5"/>
      <c r="B27" s="13" t="s">
        <v>50</v>
      </c>
      <c r="C27" s="13" t="s">
        <v>51</v>
      </c>
      <c r="D27" s="7">
        <v>500000</v>
      </c>
      <c r="E27" s="7">
        <v>500000</v>
      </c>
      <c r="F27" s="7">
        <f t="shared" si="4"/>
        <v>0</v>
      </c>
      <c r="G27" s="7">
        <v>500000</v>
      </c>
      <c r="H27" s="7">
        <v>1000000</v>
      </c>
      <c r="I27" s="12">
        <f t="shared" si="5"/>
        <v>500000</v>
      </c>
      <c r="J27" s="14" t="s">
        <v>413</v>
      </c>
    </row>
    <row r="28" spans="1:10" x14ac:dyDescent="0.25">
      <c r="A28" s="5"/>
      <c r="B28" s="6" t="s">
        <v>52</v>
      </c>
      <c r="C28" s="6" t="s">
        <v>53</v>
      </c>
      <c r="D28" s="7">
        <v>200000</v>
      </c>
      <c r="E28" s="7">
        <v>200000</v>
      </c>
      <c r="F28" s="7">
        <f t="shared" si="4"/>
        <v>0</v>
      </c>
      <c r="G28" s="7">
        <v>150000</v>
      </c>
      <c r="H28" s="7">
        <v>150000</v>
      </c>
      <c r="I28" s="7">
        <f t="shared" si="5"/>
        <v>0</v>
      </c>
      <c r="J28" s="7"/>
    </row>
    <row r="29" spans="1:10" x14ac:dyDescent="0.25">
      <c r="A29" s="5"/>
      <c r="B29" s="6" t="s">
        <v>54</v>
      </c>
      <c r="C29" s="6" t="s">
        <v>55</v>
      </c>
      <c r="D29" s="7">
        <v>30000</v>
      </c>
      <c r="E29" s="7">
        <v>30000</v>
      </c>
      <c r="F29" s="7">
        <f t="shared" si="4"/>
        <v>0</v>
      </c>
      <c r="G29" s="7">
        <v>30000</v>
      </c>
      <c r="H29" s="7">
        <v>30000</v>
      </c>
      <c r="I29" s="7">
        <f t="shared" si="5"/>
        <v>0</v>
      </c>
      <c r="J29" s="7"/>
    </row>
    <row r="30" spans="1:10" x14ac:dyDescent="0.25">
      <c r="A30" s="5"/>
      <c r="B30" s="6" t="s">
        <v>56</v>
      </c>
      <c r="C30" s="6" t="s">
        <v>57</v>
      </c>
      <c r="D30" s="7">
        <v>800000</v>
      </c>
      <c r="E30" s="7">
        <v>800000</v>
      </c>
      <c r="F30" s="7">
        <f t="shared" si="4"/>
        <v>0</v>
      </c>
      <c r="G30" s="7">
        <v>800000</v>
      </c>
      <c r="H30" s="7">
        <v>800000</v>
      </c>
      <c r="I30" s="7">
        <f t="shared" si="5"/>
        <v>0</v>
      </c>
      <c r="J30" s="7"/>
    </row>
    <row r="31" spans="1:10" x14ac:dyDescent="0.25">
      <c r="A31" s="5"/>
      <c r="B31" s="6" t="s">
        <v>58</v>
      </c>
      <c r="C31" s="6" t="s">
        <v>59</v>
      </c>
      <c r="D31" s="7">
        <v>50000</v>
      </c>
      <c r="E31" s="7">
        <v>50000</v>
      </c>
      <c r="F31" s="7">
        <f t="shared" si="4"/>
        <v>0</v>
      </c>
      <c r="G31" s="7">
        <v>50000</v>
      </c>
      <c r="H31" s="7">
        <v>50000</v>
      </c>
      <c r="I31" s="7">
        <f t="shared" si="5"/>
        <v>0</v>
      </c>
      <c r="J31" s="7"/>
    </row>
    <row r="32" spans="1:10" x14ac:dyDescent="0.25">
      <c r="A32" s="5"/>
      <c r="B32" s="6" t="s">
        <v>60</v>
      </c>
      <c r="C32" s="6" t="s">
        <v>61</v>
      </c>
      <c r="D32" s="7">
        <v>85000</v>
      </c>
      <c r="E32" s="7">
        <v>85000</v>
      </c>
      <c r="F32" s="7">
        <f t="shared" si="4"/>
        <v>0</v>
      </c>
      <c r="G32" s="7">
        <v>85000</v>
      </c>
      <c r="H32" s="7">
        <v>85000</v>
      </c>
      <c r="I32" s="7">
        <f t="shared" si="5"/>
        <v>0</v>
      </c>
      <c r="J32" s="7"/>
    </row>
    <row r="33" spans="1:10" x14ac:dyDescent="0.25">
      <c r="A33" s="5"/>
      <c r="B33" s="6" t="s">
        <v>62</v>
      </c>
      <c r="C33" s="6" t="s">
        <v>63</v>
      </c>
      <c r="D33" s="7">
        <v>100000</v>
      </c>
      <c r="E33" s="7">
        <v>100000</v>
      </c>
      <c r="F33" s="7">
        <f t="shared" si="4"/>
        <v>0</v>
      </c>
      <c r="G33" s="7">
        <v>100000</v>
      </c>
      <c r="H33" s="7">
        <v>100000</v>
      </c>
      <c r="I33" s="7">
        <f t="shared" si="5"/>
        <v>0</v>
      </c>
      <c r="J33" s="7"/>
    </row>
    <row r="34" spans="1:10" x14ac:dyDescent="0.25">
      <c r="A34" s="5"/>
      <c r="B34" s="6" t="s">
        <v>8</v>
      </c>
      <c r="C34" s="6" t="s">
        <v>9</v>
      </c>
      <c r="D34" s="7">
        <v>2000</v>
      </c>
      <c r="E34" s="7">
        <v>2000</v>
      </c>
      <c r="F34" s="7">
        <f t="shared" si="4"/>
        <v>0</v>
      </c>
      <c r="G34" s="7">
        <v>2000</v>
      </c>
      <c r="H34" s="7">
        <v>2000</v>
      </c>
      <c r="I34" s="7">
        <f t="shared" si="5"/>
        <v>0</v>
      </c>
      <c r="J34" s="7"/>
    </row>
    <row r="35" spans="1:10" ht="26.25" x14ac:dyDescent="0.25">
      <c r="A35" s="5"/>
      <c r="B35" s="13" t="s">
        <v>64</v>
      </c>
      <c r="C35" s="13" t="s">
        <v>65</v>
      </c>
      <c r="D35" s="7">
        <v>0</v>
      </c>
      <c r="E35" s="7">
        <v>300000</v>
      </c>
      <c r="F35" s="12">
        <f t="shared" si="4"/>
        <v>300000</v>
      </c>
      <c r="G35" s="7">
        <v>0</v>
      </c>
      <c r="H35" s="7">
        <v>300000</v>
      </c>
      <c r="I35" s="12">
        <f t="shared" si="5"/>
        <v>300000</v>
      </c>
      <c r="J35" s="14" t="s">
        <v>416</v>
      </c>
    </row>
    <row r="36" spans="1:10" x14ac:dyDescent="0.25">
      <c r="A36" s="5"/>
      <c r="B36" s="6" t="s">
        <v>66</v>
      </c>
      <c r="C36" s="6" t="s">
        <v>67</v>
      </c>
      <c r="D36" s="7">
        <v>100000</v>
      </c>
      <c r="E36" s="7">
        <v>100000</v>
      </c>
      <c r="F36" s="7">
        <f t="shared" si="4"/>
        <v>0</v>
      </c>
      <c r="G36" s="7">
        <v>100000</v>
      </c>
      <c r="H36" s="7">
        <v>100000</v>
      </c>
      <c r="I36" s="7">
        <f t="shared" si="5"/>
        <v>0</v>
      </c>
      <c r="J36" s="7"/>
    </row>
    <row r="37" spans="1:10" x14ac:dyDescent="0.25">
      <c r="A37" s="5"/>
      <c r="B37" s="6" t="s">
        <v>68</v>
      </c>
      <c r="C37" s="6" t="s">
        <v>69</v>
      </c>
      <c r="D37" s="7">
        <v>1000</v>
      </c>
      <c r="E37" s="7">
        <v>1000</v>
      </c>
      <c r="F37" s="7">
        <f t="shared" si="4"/>
        <v>0</v>
      </c>
      <c r="G37" s="7">
        <v>1000</v>
      </c>
      <c r="H37" s="7">
        <v>1000</v>
      </c>
      <c r="I37" s="7">
        <f t="shared" si="5"/>
        <v>0</v>
      </c>
      <c r="J37" s="7"/>
    </row>
    <row r="38" spans="1:10" x14ac:dyDescent="0.25">
      <c r="A38" s="5"/>
      <c r="B38" s="6" t="s">
        <v>70</v>
      </c>
      <c r="C38" s="6" t="s">
        <v>71</v>
      </c>
      <c r="D38" s="7">
        <v>7747026</v>
      </c>
      <c r="E38" s="7">
        <v>7747026</v>
      </c>
      <c r="F38" s="7">
        <f t="shared" si="4"/>
        <v>0</v>
      </c>
      <c r="G38" s="7">
        <v>8709382</v>
      </c>
      <c r="H38" s="7">
        <v>8709382</v>
      </c>
      <c r="I38" s="7">
        <f t="shared" si="5"/>
        <v>0</v>
      </c>
      <c r="J38" s="7"/>
    </row>
    <row r="39" spans="1:10" x14ac:dyDescent="0.25">
      <c r="A39" s="5"/>
      <c r="B39" s="6" t="s">
        <v>72</v>
      </c>
      <c r="C39" s="6" t="s">
        <v>73</v>
      </c>
      <c r="D39" s="7">
        <v>1381688</v>
      </c>
      <c r="E39" s="7">
        <v>1381688</v>
      </c>
      <c r="F39" s="7">
        <f t="shared" si="4"/>
        <v>0</v>
      </c>
      <c r="G39" s="7">
        <v>1199069</v>
      </c>
      <c r="H39" s="7">
        <v>1199069</v>
      </c>
      <c r="I39" s="7">
        <f t="shared" si="5"/>
        <v>0</v>
      </c>
      <c r="J39" s="7"/>
    </row>
    <row r="40" spans="1:10" x14ac:dyDescent="0.25">
      <c r="A40" s="2" t="s">
        <v>74</v>
      </c>
      <c r="B40" s="3"/>
      <c r="C40" s="2" t="s">
        <v>75</v>
      </c>
      <c r="D40" s="4">
        <f t="shared" ref="D40:I40" si="6">+D41+D42+D43+D44+D45</f>
        <v>25800</v>
      </c>
      <c r="E40" s="4">
        <f t="shared" si="6"/>
        <v>25800</v>
      </c>
      <c r="F40" s="4">
        <f t="shared" si="6"/>
        <v>0</v>
      </c>
      <c r="G40" s="4">
        <f t="shared" si="6"/>
        <v>20300</v>
      </c>
      <c r="H40" s="4">
        <f t="shared" si="6"/>
        <v>20300</v>
      </c>
      <c r="I40" s="4">
        <f t="shared" si="6"/>
        <v>0</v>
      </c>
      <c r="J40" s="4"/>
    </row>
    <row r="41" spans="1:10" x14ac:dyDescent="0.25">
      <c r="A41" s="5"/>
      <c r="B41" s="6" t="s">
        <v>54</v>
      </c>
      <c r="C41" s="6" t="s">
        <v>55</v>
      </c>
      <c r="D41" s="7">
        <v>200</v>
      </c>
      <c r="E41" s="7">
        <v>200</v>
      </c>
      <c r="F41" s="7">
        <f>E41-D41</f>
        <v>0</v>
      </c>
      <c r="G41" s="7">
        <v>200</v>
      </c>
      <c r="H41" s="7">
        <v>200</v>
      </c>
      <c r="I41" s="7">
        <f>H41-G41</f>
        <v>0</v>
      </c>
      <c r="J41" s="7"/>
    </row>
    <row r="42" spans="1:10" x14ac:dyDescent="0.25">
      <c r="A42" s="5"/>
      <c r="B42" s="6" t="s">
        <v>76</v>
      </c>
      <c r="C42" s="6" t="s">
        <v>77</v>
      </c>
      <c r="D42" s="7">
        <v>13000</v>
      </c>
      <c r="E42" s="7">
        <v>13000</v>
      </c>
      <c r="F42" s="7">
        <f>E42-D42</f>
        <v>0</v>
      </c>
      <c r="G42" s="7">
        <v>7500</v>
      </c>
      <c r="H42" s="7">
        <v>7500</v>
      </c>
      <c r="I42" s="7">
        <f>H42-G42</f>
        <v>0</v>
      </c>
      <c r="J42" s="7"/>
    </row>
    <row r="43" spans="1:10" x14ac:dyDescent="0.25">
      <c r="A43" s="5"/>
      <c r="B43" s="6" t="s">
        <v>78</v>
      </c>
      <c r="C43" s="6" t="s">
        <v>79</v>
      </c>
      <c r="D43" s="7">
        <v>8000</v>
      </c>
      <c r="E43" s="7">
        <v>8000</v>
      </c>
      <c r="F43" s="7">
        <f>E43-D43</f>
        <v>0</v>
      </c>
      <c r="G43" s="7">
        <v>8000</v>
      </c>
      <c r="H43" s="7">
        <v>8000</v>
      </c>
      <c r="I43" s="7">
        <f>H43-G43</f>
        <v>0</v>
      </c>
      <c r="J43" s="7"/>
    </row>
    <row r="44" spans="1:10" x14ac:dyDescent="0.25">
      <c r="A44" s="5"/>
      <c r="B44" s="6" t="s">
        <v>80</v>
      </c>
      <c r="C44" s="6" t="s">
        <v>81</v>
      </c>
      <c r="D44" s="7">
        <v>1000</v>
      </c>
      <c r="E44" s="7">
        <v>1000</v>
      </c>
      <c r="F44" s="7">
        <f>E44-D44</f>
        <v>0</v>
      </c>
      <c r="G44" s="7">
        <v>1000</v>
      </c>
      <c r="H44" s="7">
        <v>1000</v>
      </c>
      <c r="I44" s="7">
        <f>H44-G44</f>
        <v>0</v>
      </c>
      <c r="J44" s="7"/>
    </row>
    <row r="45" spans="1:10" x14ac:dyDescent="0.25">
      <c r="A45" s="5"/>
      <c r="B45" s="6" t="s">
        <v>82</v>
      </c>
      <c r="C45" s="6" t="s">
        <v>83</v>
      </c>
      <c r="D45" s="7">
        <v>3600</v>
      </c>
      <c r="E45" s="7">
        <v>3600</v>
      </c>
      <c r="F45" s="7">
        <f>E45-D45</f>
        <v>0</v>
      </c>
      <c r="G45" s="7">
        <v>3600</v>
      </c>
      <c r="H45" s="7">
        <v>3600</v>
      </c>
      <c r="I45" s="7">
        <f>H45-G45</f>
        <v>0</v>
      </c>
      <c r="J45" s="7"/>
    </row>
    <row r="46" spans="1:10" x14ac:dyDescent="0.25">
      <c r="A46" s="2" t="s">
        <v>84</v>
      </c>
      <c r="B46" s="3"/>
      <c r="C46" s="2" t="s">
        <v>85</v>
      </c>
      <c r="D46" s="4">
        <f t="shared" ref="D46:I46" si="7">+D47+D48+D49+D50+D51+D52+D53+D54</f>
        <v>2285500</v>
      </c>
      <c r="E46" s="4">
        <f t="shared" si="7"/>
        <v>2056614</v>
      </c>
      <c r="F46" s="4">
        <f t="shared" si="7"/>
        <v>-228886</v>
      </c>
      <c r="G46" s="4">
        <f t="shared" si="7"/>
        <v>2405500</v>
      </c>
      <c r="H46" s="4">
        <f t="shared" si="7"/>
        <v>2105500</v>
      </c>
      <c r="I46" s="4">
        <f t="shared" si="7"/>
        <v>-300000</v>
      </c>
      <c r="J46" s="4"/>
    </row>
    <row r="47" spans="1:10" ht="26.25" x14ac:dyDescent="0.25">
      <c r="A47" s="5"/>
      <c r="B47" s="13" t="s">
        <v>54</v>
      </c>
      <c r="C47" s="13" t="s">
        <v>55</v>
      </c>
      <c r="D47" s="7">
        <v>0</v>
      </c>
      <c r="E47" s="7">
        <v>114</v>
      </c>
      <c r="F47" s="12">
        <f t="shared" ref="F47:F54" si="8">E47-D47</f>
        <v>114</v>
      </c>
      <c r="G47" s="7">
        <v>0</v>
      </c>
      <c r="H47" s="7">
        <v>0</v>
      </c>
      <c r="I47" s="7">
        <f t="shared" ref="I47:I54" si="9">H47-G47</f>
        <v>0</v>
      </c>
      <c r="J47" s="14" t="s">
        <v>419</v>
      </c>
    </row>
    <row r="48" spans="1:10" x14ac:dyDescent="0.25">
      <c r="A48" s="5"/>
      <c r="B48" s="6" t="s">
        <v>86</v>
      </c>
      <c r="C48" s="6" t="s">
        <v>87</v>
      </c>
      <c r="D48" s="7">
        <v>380000</v>
      </c>
      <c r="E48" s="7">
        <v>380000</v>
      </c>
      <c r="F48" s="7">
        <f t="shared" si="8"/>
        <v>0</v>
      </c>
      <c r="G48" s="7">
        <v>380000</v>
      </c>
      <c r="H48" s="7">
        <v>380000</v>
      </c>
      <c r="I48" s="7">
        <f t="shared" si="9"/>
        <v>0</v>
      </c>
      <c r="J48" s="7"/>
    </row>
    <row r="49" spans="1:10" x14ac:dyDescent="0.25">
      <c r="A49" s="5"/>
      <c r="B49" s="6" t="s">
        <v>88</v>
      </c>
      <c r="C49" s="6" t="s">
        <v>89</v>
      </c>
      <c r="D49" s="7">
        <v>250000</v>
      </c>
      <c r="E49" s="7">
        <v>250000</v>
      </c>
      <c r="F49" s="7">
        <f t="shared" si="8"/>
        <v>0</v>
      </c>
      <c r="G49" s="7">
        <v>250000</v>
      </c>
      <c r="H49" s="7">
        <v>250000</v>
      </c>
      <c r="I49" s="7">
        <f t="shared" si="9"/>
        <v>0</v>
      </c>
      <c r="J49" s="7"/>
    </row>
    <row r="50" spans="1:10" ht="26.25" x14ac:dyDescent="0.25">
      <c r="A50" s="5"/>
      <c r="B50" s="13" t="s">
        <v>90</v>
      </c>
      <c r="C50" s="13" t="s">
        <v>91</v>
      </c>
      <c r="D50" s="7">
        <v>1580000</v>
      </c>
      <c r="E50" s="7">
        <v>1350000</v>
      </c>
      <c r="F50" s="12">
        <f t="shared" si="8"/>
        <v>-230000</v>
      </c>
      <c r="G50" s="7">
        <v>1700000</v>
      </c>
      <c r="H50" s="7">
        <v>1400000</v>
      </c>
      <c r="I50" s="12">
        <f t="shared" si="9"/>
        <v>-300000</v>
      </c>
      <c r="J50" s="14" t="s">
        <v>432</v>
      </c>
    </row>
    <row r="51" spans="1:10" x14ac:dyDescent="0.25">
      <c r="A51" s="5"/>
      <c r="B51" s="6" t="s">
        <v>92</v>
      </c>
      <c r="C51" s="6" t="s">
        <v>93</v>
      </c>
      <c r="D51" s="7">
        <v>1500</v>
      </c>
      <c r="E51" s="7">
        <v>1500</v>
      </c>
      <c r="F51" s="7">
        <f t="shared" si="8"/>
        <v>0</v>
      </c>
      <c r="G51" s="7">
        <v>1500</v>
      </c>
      <c r="H51" s="7">
        <v>1500</v>
      </c>
      <c r="I51" s="7">
        <f t="shared" si="9"/>
        <v>0</v>
      </c>
      <c r="J51" s="7"/>
    </row>
    <row r="52" spans="1:10" x14ac:dyDescent="0.25">
      <c r="A52" s="5"/>
      <c r="B52" s="13" t="s">
        <v>94</v>
      </c>
      <c r="C52" s="13" t="s">
        <v>95</v>
      </c>
      <c r="D52" s="7">
        <v>0</v>
      </c>
      <c r="E52" s="7">
        <v>1000</v>
      </c>
      <c r="F52" s="12">
        <f t="shared" si="8"/>
        <v>1000</v>
      </c>
      <c r="G52" s="7">
        <v>0</v>
      </c>
      <c r="H52" s="7">
        <v>0</v>
      </c>
      <c r="I52" s="7">
        <f t="shared" si="9"/>
        <v>0</v>
      </c>
      <c r="J52" s="15" t="s">
        <v>418</v>
      </c>
    </row>
    <row r="53" spans="1:10" x14ac:dyDescent="0.25">
      <c r="A53" s="5"/>
      <c r="B53" s="6" t="s">
        <v>96</v>
      </c>
      <c r="C53" s="6" t="s">
        <v>97</v>
      </c>
      <c r="D53" s="7">
        <v>4000</v>
      </c>
      <c r="E53" s="7">
        <v>4000</v>
      </c>
      <c r="F53" s="7">
        <f t="shared" si="8"/>
        <v>0</v>
      </c>
      <c r="G53" s="7">
        <v>4000</v>
      </c>
      <c r="H53" s="7">
        <v>4000</v>
      </c>
      <c r="I53" s="7">
        <f t="shared" si="9"/>
        <v>0</v>
      </c>
      <c r="J53" s="7"/>
    </row>
    <row r="54" spans="1:10" x14ac:dyDescent="0.25">
      <c r="A54" s="5"/>
      <c r="B54" s="6" t="s">
        <v>98</v>
      </c>
      <c r="C54" s="6" t="s">
        <v>99</v>
      </c>
      <c r="D54" s="7">
        <v>70000</v>
      </c>
      <c r="E54" s="7">
        <v>70000</v>
      </c>
      <c r="F54" s="7">
        <f t="shared" si="8"/>
        <v>0</v>
      </c>
      <c r="G54" s="7">
        <v>70000</v>
      </c>
      <c r="H54" s="7">
        <v>70000</v>
      </c>
      <c r="I54" s="7">
        <f t="shared" si="9"/>
        <v>0</v>
      </c>
      <c r="J54" s="7"/>
    </row>
    <row r="55" spans="1:10" x14ac:dyDescent="0.25">
      <c r="A55" s="2" t="s">
        <v>100</v>
      </c>
      <c r="B55" s="3"/>
      <c r="C55" s="2" t="s">
        <v>101</v>
      </c>
      <c r="D55" s="4">
        <f t="shared" ref="D55:I55" si="10">+D56+D57+D58+D59+D60</f>
        <v>2927682.02</v>
      </c>
      <c r="E55" s="4">
        <f t="shared" si="10"/>
        <v>2106281.02</v>
      </c>
      <c r="F55" s="4">
        <f t="shared" si="10"/>
        <v>-821401</v>
      </c>
      <c r="G55" s="4">
        <f t="shared" si="10"/>
        <v>3017682</v>
      </c>
      <c r="H55" s="4">
        <f t="shared" si="10"/>
        <v>2317682</v>
      </c>
      <c r="I55" s="4">
        <f t="shared" si="10"/>
        <v>-700000</v>
      </c>
      <c r="J55" s="4"/>
    </row>
    <row r="56" spans="1:10" x14ac:dyDescent="0.25">
      <c r="A56" s="5"/>
      <c r="B56" s="6" t="s">
        <v>102</v>
      </c>
      <c r="C56" s="6" t="s">
        <v>103</v>
      </c>
      <c r="D56" s="7">
        <v>18134</v>
      </c>
      <c r="E56" s="7">
        <v>18134</v>
      </c>
      <c r="F56" s="7">
        <f>E56-D56</f>
        <v>0</v>
      </c>
      <c r="G56" s="7">
        <v>18134</v>
      </c>
      <c r="H56" s="7">
        <v>18134</v>
      </c>
      <c r="I56" s="7">
        <f>H56-G56</f>
        <v>0</v>
      </c>
      <c r="J56" s="7"/>
    </row>
    <row r="57" spans="1:10" ht="26.25" x14ac:dyDescent="0.25">
      <c r="A57" s="5"/>
      <c r="B57" s="13" t="s">
        <v>104</v>
      </c>
      <c r="C57" s="13" t="s">
        <v>105</v>
      </c>
      <c r="D57" s="7">
        <v>2880000</v>
      </c>
      <c r="E57" s="7">
        <v>2058599</v>
      </c>
      <c r="F57" s="12">
        <f>E57-D57</f>
        <v>-821401</v>
      </c>
      <c r="G57" s="7">
        <v>2970000</v>
      </c>
      <c r="H57" s="7">
        <v>2270000</v>
      </c>
      <c r="I57" s="12">
        <f>H57-G57</f>
        <v>-700000</v>
      </c>
      <c r="J57" s="14" t="s">
        <v>417</v>
      </c>
    </row>
    <row r="58" spans="1:10" x14ac:dyDescent="0.25">
      <c r="A58" s="5"/>
      <c r="B58" s="6" t="s">
        <v>106</v>
      </c>
      <c r="C58" s="6" t="s">
        <v>107</v>
      </c>
      <c r="D58" s="7">
        <v>7467</v>
      </c>
      <c r="E58" s="7">
        <v>7467</v>
      </c>
      <c r="F58" s="7">
        <f>E58-D58</f>
        <v>0</v>
      </c>
      <c r="G58" s="7">
        <v>7467</v>
      </c>
      <c r="H58" s="7">
        <v>7467</v>
      </c>
      <c r="I58" s="7">
        <f>H58-G58</f>
        <v>0</v>
      </c>
      <c r="J58" s="7"/>
    </row>
    <row r="59" spans="1:10" x14ac:dyDescent="0.25">
      <c r="A59" s="5"/>
      <c r="B59" s="6" t="s">
        <v>108</v>
      </c>
      <c r="C59" s="6" t="s">
        <v>109</v>
      </c>
      <c r="D59" s="7">
        <v>7081.02</v>
      </c>
      <c r="E59" s="7">
        <v>7081.02</v>
      </c>
      <c r="F59" s="7">
        <f>E59-D59</f>
        <v>0</v>
      </c>
      <c r="G59" s="7">
        <v>7081</v>
      </c>
      <c r="H59" s="7">
        <v>7081</v>
      </c>
      <c r="I59" s="7">
        <f>H59-G59</f>
        <v>0</v>
      </c>
      <c r="J59" s="7"/>
    </row>
    <row r="60" spans="1:10" x14ac:dyDescent="0.25">
      <c r="A60" s="5"/>
      <c r="B60" s="6" t="s">
        <v>110</v>
      </c>
      <c r="C60" s="6" t="s">
        <v>111</v>
      </c>
      <c r="D60" s="7">
        <v>15000</v>
      </c>
      <c r="E60" s="7">
        <v>15000</v>
      </c>
      <c r="F60" s="7">
        <f>E60-D60</f>
        <v>0</v>
      </c>
      <c r="G60" s="7">
        <v>15000</v>
      </c>
      <c r="H60" s="7">
        <v>15000</v>
      </c>
      <c r="I60" s="7">
        <f>H60-G60</f>
        <v>0</v>
      </c>
      <c r="J60" s="7"/>
    </row>
    <row r="61" spans="1:10" x14ac:dyDescent="0.25">
      <c r="A61" s="2" t="s">
        <v>112</v>
      </c>
      <c r="B61" s="3"/>
      <c r="C61" s="2" t="s">
        <v>113</v>
      </c>
      <c r="D61" s="4">
        <f t="shared" ref="D61:I61" si="11">+D62+D63+D64+D65+D66+D67+D68+D69+D70+D71+D72+D73+D74</f>
        <v>1049960</v>
      </c>
      <c r="E61" s="4">
        <f t="shared" si="11"/>
        <v>1082460</v>
      </c>
      <c r="F61" s="4">
        <f t="shared" si="11"/>
        <v>32500</v>
      </c>
      <c r="G61" s="4">
        <f t="shared" si="11"/>
        <v>199920</v>
      </c>
      <c r="H61" s="4">
        <f t="shared" si="11"/>
        <v>199920</v>
      </c>
      <c r="I61" s="4">
        <f t="shared" si="11"/>
        <v>0</v>
      </c>
      <c r="J61" s="4"/>
    </row>
    <row r="62" spans="1:10" ht="26.25" x14ac:dyDescent="0.25">
      <c r="A62" s="5"/>
      <c r="B62" s="13" t="s">
        <v>54</v>
      </c>
      <c r="C62" s="13" t="s">
        <v>55</v>
      </c>
      <c r="D62" s="7">
        <v>1000</v>
      </c>
      <c r="E62" s="7">
        <v>5500</v>
      </c>
      <c r="F62" s="12">
        <f t="shared" ref="F62:F74" si="12">E62-D62</f>
        <v>4500</v>
      </c>
      <c r="G62" s="7">
        <v>1000</v>
      </c>
      <c r="H62" s="7">
        <v>1000</v>
      </c>
      <c r="I62" s="7">
        <f t="shared" ref="I62:I74" si="13">H62-G62</f>
        <v>0</v>
      </c>
      <c r="J62" s="14" t="s">
        <v>419</v>
      </c>
    </row>
    <row r="63" spans="1:10" x14ac:dyDescent="0.25">
      <c r="A63" s="5"/>
      <c r="B63" s="6" t="s">
        <v>114</v>
      </c>
      <c r="C63" s="6" t="s">
        <v>115</v>
      </c>
      <c r="D63" s="7">
        <v>65000</v>
      </c>
      <c r="E63" s="7">
        <v>65000</v>
      </c>
      <c r="F63" s="7">
        <f t="shared" si="12"/>
        <v>0</v>
      </c>
      <c r="G63" s="7">
        <v>65000</v>
      </c>
      <c r="H63" s="7">
        <v>65000</v>
      </c>
      <c r="I63" s="7">
        <f t="shared" si="13"/>
        <v>0</v>
      </c>
      <c r="J63" s="7"/>
    </row>
    <row r="64" spans="1:10" x14ac:dyDescent="0.25">
      <c r="A64" s="5"/>
      <c r="B64" s="6" t="s">
        <v>116</v>
      </c>
      <c r="C64" s="6" t="s">
        <v>117</v>
      </c>
      <c r="D64" s="7">
        <v>7600</v>
      </c>
      <c r="E64" s="7">
        <v>7600</v>
      </c>
      <c r="F64" s="7">
        <f t="shared" si="12"/>
        <v>0</v>
      </c>
      <c r="G64" s="7">
        <v>7600</v>
      </c>
      <c r="H64" s="7">
        <v>7600</v>
      </c>
      <c r="I64" s="7">
        <f t="shared" si="13"/>
        <v>0</v>
      </c>
      <c r="J64" s="7"/>
    </row>
    <row r="65" spans="1:10" x14ac:dyDescent="0.25">
      <c r="A65" s="5"/>
      <c r="B65" s="6" t="s">
        <v>118</v>
      </c>
      <c r="C65" s="6" t="s">
        <v>119</v>
      </c>
      <c r="D65" s="7">
        <v>17600</v>
      </c>
      <c r="E65" s="7">
        <v>17600</v>
      </c>
      <c r="F65" s="7">
        <f t="shared" si="12"/>
        <v>0</v>
      </c>
      <c r="G65" s="7">
        <v>17600</v>
      </c>
      <c r="H65" s="7">
        <v>17600</v>
      </c>
      <c r="I65" s="7">
        <f t="shared" si="13"/>
        <v>0</v>
      </c>
      <c r="J65" s="7"/>
    </row>
    <row r="66" spans="1:10" x14ac:dyDescent="0.25">
      <c r="A66" s="5"/>
      <c r="B66" s="6" t="s">
        <v>120</v>
      </c>
      <c r="C66" s="6" t="s">
        <v>121</v>
      </c>
      <c r="D66" s="7">
        <v>1400</v>
      </c>
      <c r="E66" s="7">
        <v>1400</v>
      </c>
      <c r="F66" s="7">
        <f t="shared" si="12"/>
        <v>0</v>
      </c>
      <c r="G66" s="7">
        <v>1400</v>
      </c>
      <c r="H66" s="7">
        <v>1400</v>
      </c>
      <c r="I66" s="7">
        <f t="shared" si="13"/>
        <v>0</v>
      </c>
      <c r="J66" s="7"/>
    </row>
    <row r="67" spans="1:10" x14ac:dyDescent="0.25">
      <c r="A67" s="5"/>
      <c r="B67" s="6" t="s">
        <v>108</v>
      </c>
      <c r="C67" s="6" t="s">
        <v>109</v>
      </c>
      <c r="D67" s="7">
        <v>620</v>
      </c>
      <c r="E67" s="7">
        <v>620</v>
      </c>
      <c r="F67" s="7">
        <f t="shared" si="12"/>
        <v>0</v>
      </c>
      <c r="G67" s="7">
        <v>620</v>
      </c>
      <c r="H67" s="7">
        <v>620</v>
      </c>
      <c r="I67" s="7">
        <f t="shared" si="13"/>
        <v>0</v>
      </c>
      <c r="J67" s="7"/>
    </row>
    <row r="68" spans="1:10" x14ac:dyDescent="0.25">
      <c r="A68" s="5"/>
      <c r="B68" s="6" t="s">
        <v>82</v>
      </c>
      <c r="C68" s="6" t="s">
        <v>83</v>
      </c>
      <c r="D68" s="7">
        <v>65000</v>
      </c>
      <c r="E68" s="7">
        <v>65000</v>
      </c>
      <c r="F68" s="7">
        <f t="shared" si="12"/>
        <v>0</v>
      </c>
      <c r="G68" s="7">
        <v>65000</v>
      </c>
      <c r="H68" s="7">
        <v>65000</v>
      </c>
      <c r="I68" s="7">
        <f t="shared" si="13"/>
        <v>0</v>
      </c>
      <c r="J68" s="7"/>
    </row>
    <row r="69" spans="1:10" x14ac:dyDescent="0.25">
      <c r="A69" s="5"/>
      <c r="B69" s="6" t="s">
        <v>122</v>
      </c>
      <c r="C69" s="6" t="s">
        <v>123</v>
      </c>
      <c r="D69" s="7">
        <v>24000</v>
      </c>
      <c r="E69" s="7">
        <v>24000</v>
      </c>
      <c r="F69" s="7">
        <f t="shared" si="12"/>
        <v>0</v>
      </c>
      <c r="G69" s="7">
        <v>24000</v>
      </c>
      <c r="H69" s="7">
        <v>24000</v>
      </c>
      <c r="I69" s="7">
        <f t="shared" si="13"/>
        <v>0</v>
      </c>
      <c r="J69" s="7"/>
    </row>
    <row r="70" spans="1:10" x14ac:dyDescent="0.25">
      <c r="A70" s="5"/>
      <c r="B70" s="6" t="s">
        <v>124</v>
      </c>
      <c r="C70" s="6" t="s">
        <v>125</v>
      </c>
      <c r="D70" s="7">
        <v>1000</v>
      </c>
      <c r="E70" s="7">
        <v>1000</v>
      </c>
      <c r="F70" s="7">
        <f t="shared" si="12"/>
        <v>0</v>
      </c>
      <c r="G70" s="7">
        <v>1000</v>
      </c>
      <c r="H70" s="7">
        <v>1000</v>
      </c>
      <c r="I70" s="7">
        <f t="shared" si="13"/>
        <v>0</v>
      </c>
      <c r="J70" s="7"/>
    </row>
    <row r="71" spans="1:10" ht="26.25" x14ac:dyDescent="0.25">
      <c r="A71" s="5"/>
      <c r="B71" s="13" t="s">
        <v>8</v>
      </c>
      <c r="C71" s="13" t="s">
        <v>9</v>
      </c>
      <c r="D71" s="7">
        <v>10000</v>
      </c>
      <c r="E71" s="7">
        <v>38000</v>
      </c>
      <c r="F71" s="12">
        <f t="shared" si="12"/>
        <v>28000</v>
      </c>
      <c r="G71" s="7">
        <v>10000</v>
      </c>
      <c r="H71" s="7">
        <v>10000</v>
      </c>
      <c r="I71" s="7">
        <f t="shared" si="13"/>
        <v>0</v>
      </c>
      <c r="J71" s="14" t="s">
        <v>420</v>
      </c>
    </row>
    <row r="72" spans="1:10" x14ac:dyDescent="0.25">
      <c r="A72" s="5"/>
      <c r="B72" s="6" t="s">
        <v>126</v>
      </c>
      <c r="C72" s="6" t="s">
        <v>127</v>
      </c>
      <c r="D72" s="7">
        <v>5700</v>
      </c>
      <c r="E72" s="7">
        <v>5700</v>
      </c>
      <c r="F72" s="7">
        <f t="shared" si="12"/>
        <v>0</v>
      </c>
      <c r="G72" s="7">
        <v>5700</v>
      </c>
      <c r="H72" s="7">
        <v>5700</v>
      </c>
      <c r="I72" s="7">
        <f t="shared" si="13"/>
        <v>0</v>
      </c>
      <c r="J72" s="7"/>
    </row>
    <row r="73" spans="1:10" x14ac:dyDescent="0.25">
      <c r="A73" s="5"/>
      <c r="B73" s="6" t="s">
        <v>128</v>
      </c>
      <c r="C73" s="6" t="s">
        <v>129</v>
      </c>
      <c r="D73" s="7">
        <v>850040</v>
      </c>
      <c r="E73" s="7">
        <v>850040</v>
      </c>
      <c r="F73" s="7">
        <f t="shared" si="12"/>
        <v>0</v>
      </c>
      <c r="G73" s="7">
        <v>0</v>
      </c>
      <c r="H73" s="7">
        <v>0</v>
      </c>
      <c r="I73" s="7">
        <f t="shared" si="13"/>
        <v>0</v>
      </c>
      <c r="J73" s="7"/>
    </row>
    <row r="74" spans="1:10" x14ac:dyDescent="0.25">
      <c r="A74" s="5"/>
      <c r="B74" s="6" t="s">
        <v>12</v>
      </c>
      <c r="C74" s="6" t="s">
        <v>13</v>
      </c>
      <c r="D74" s="7">
        <v>1000</v>
      </c>
      <c r="E74" s="7">
        <v>1000</v>
      </c>
      <c r="F74" s="7">
        <f t="shared" si="12"/>
        <v>0</v>
      </c>
      <c r="G74" s="7">
        <v>1000</v>
      </c>
      <c r="H74" s="7">
        <v>1000</v>
      </c>
      <c r="I74" s="7">
        <f t="shared" si="13"/>
        <v>0</v>
      </c>
      <c r="J74" s="7"/>
    </row>
    <row r="75" spans="1:10" x14ac:dyDescent="0.25">
      <c r="A75" s="2" t="s">
        <v>130</v>
      </c>
      <c r="B75" s="3"/>
      <c r="C75" s="2" t="s">
        <v>131</v>
      </c>
      <c r="D75" s="4">
        <f t="shared" ref="D75:I75" si="14">+D76+D77+D78+D79+D80+D81+D82+D83+D84+D85+D86+D87+D88+D89+D90+D91+D92+D93+D94+D95+D96+D97+D98+D99+D100+D101</f>
        <v>11899255.550000001</v>
      </c>
      <c r="E75" s="4">
        <f t="shared" si="14"/>
        <v>5893333.9100000001</v>
      </c>
      <c r="F75" s="4">
        <f t="shared" si="14"/>
        <v>-6005921.6400000015</v>
      </c>
      <c r="G75" s="4">
        <f t="shared" si="14"/>
        <v>12167968.280000001</v>
      </c>
      <c r="H75" s="4">
        <f t="shared" si="14"/>
        <v>7403279.8200000003</v>
      </c>
      <c r="I75" s="4">
        <f t="shared" si="14"/>
        <v>-4764688.4600000009</v>
      </c>
      <c r="J75" s="4"/>
    </row>
    <row r="76" spans="1:10" ht="76.5" x14ac:dyDescent="0.25">
      <c r="A76" s="5"/>
      <c r="B76" s="13" t="s">
        <v>132</v>
      </c>
      <c r="C76" s="13" t="s">
        <v>133</v>
      </c>
      <c r="D76" s="7">
        <v>1775.53</v>
      </c>
      <c r="E76" s="7">
        <v>0</v>
      </c>
      <c r="F76" s="12">
        <f t="shared" ref="F76:F101" si="15">E76-D76</f>
        <v>-1775.53</v>
      </c>
      <c r="G76" s="7">
        <v>1775.53</v>
      </c>
      <c r="H76" s="7">
        <v>1775.53</v>
      </c>
      <c r="I76" s="7">
        <f t="shared" ref="I76:I101" si="16">H76-G76</f>
        <v>0</v>
      </c>
      <c r="J76" s="16" t="s">
        <v>435</v>
      </c>
    </row>
    <row r="77" spans="1:10" x14ac:dyDescent="0.25">
      <c r="A77" s="5"/>
      <c r="B77" s="6" t="s">
        <v>134</v>
      </c>
      <c r="C77" s="6" t="s">
        <v>135</v>
      </c>
      <c r="D77" s="7">
        <v>50000</v>
      </c>
      <c r="E77" s="7">
        <v>50000</v>
      </c>
      <c r="F77" s="7">
        <f t="shared" si="15"/>
        <v>0</v>
      </c>
      <c r="G77" s="7">
        <v>0</v>
      </c>
      <c r="H77" s="7">
        <v>0</v>
      </c>
      <c r="I77" s="7">
        <f t="shared" si="16"/>
        <v>0</v>
      </c>
      <c r="J77" s="17"/>
    </row>
    <row r="78" spans="1:10" ht="76.5" x14ac:dyDescent="0.25">
      <c r="A78" s="5"/>
      <c r="B78" s="13" t="s">
        <v>136</v>
      </c>
      <c r="C78" s="13" t="s">
        <v>137</v>
      </c>
      <c r="D78" s="7">
        <v>0</v>
      </c>
      <c r="E78" s="7">
        <v>146720.57</v>
      </c>
      <c r="F78" s="12">
        <f t="shared" si="15"/>
        <v>146720.57</v>
      </c>
      <c r="G78" s="7">
        <v>0</v>
      </c>
      <c r="H78" s="7">
        <v>0</v>
      </c>
      <c r="I78" s="7">
        <f t="shared" si="16"/>
        <v>0</v>
      </c>
      <c r="J78" s="16" t="s">
        <v>436</v>
      </c>
    </row>
    <row r="79" spans="1:10" ht="51" x14ac:dyDescent="0.25">
      <c r="A79" s="5"/>
      <c r="B79" s="13" t="s">
        <v>138</v>
      </c>
      <c r="C79" s="13" t="s">
        <v>139</v>
      </c>
      <c r="D79" s="7">
        <v>1192496.08</v>
      </c>
      <c r="E79" s="7">
        <v>0</v>
      </c>
      <c r="F79" s="12">
        <f t="shared" si="15"/>
        <v>-1192496.08</v>
      </c>
      <c r="G79" s="7">
        <v>4166940.72</v>
      </c>
      <c r="H79" s="7">
        <v>2898552.76</v>
      </c>
      <c r="I79" s="12">
        <f t="shared" si="16"/>
        <v>-1268387.9600000004</v>
      </c>
      <c r="J79" s="16" t="s">
        <v>437</v>
      </c>
    </row>
    <row r="80" spans="1:10" x14ac:dyDescent="0.25">
      <c r="A80" s="5"/>
      <c r="B80" s="6" t="s">
        <v>140</v>
      </c>
      <c r="C80" s="6" t="s">
        <v>141</v>
      </c>
      <c r="D80" s="7">
        <v>400000</v>
      </c>
      <c r="E80" s="7">
        <v>400000</v>
      </c>
      <c r="F80" s="7">
        <f t="shared" si="15"/>
        <v>0</v>
      </c>
      <c r="G80" s="7">
        <v>0</v>
      </c>
      <c r="H80" s="7">
        <v>0</v>
      </c>
      <c r="I80" s="7">
        <f t="shared" si="16"/>
        <v>0</v>
      </c>
      <c r="J80" s="17"/>
    </row>
    <row r="81" spans="1:10" ht="25.5" x14ac:dyDescent="0.25">
      <c r="A81" s="5"/>
      <c r="B81" s="13" t="s">
        <v>142</v>
      </c>
      <c r="C81" s="13" t="s">
        <v>143</v>
      </c>
      <c r="D81" s="7">
        <v>30307.78</v>
      </c>
      <c r="E81" s="7">
        <v>23237.67</v>
      </c>
      <c r="F81" s="12">
        <f t="shared" si="15"/>
        <v>-7070.1100000000006</v>
      </c>
      <c r="G81" s="7">
        <v>103931.57</v>
      </c>
      <c r="H81" s="7">
        <v>126212.11</v>
      </c>
      <c r="I81" s="12">
        <f t="shared" si="16"/>
        <v>22280.539999999994</v>
      </c>
      <c r="J81" s="16" t="s">
        <v>438</v>
      </c>
    </row>
    <row r="82" spans="1:10" ht="25.5" x14ac:dyDescent="0.25">
      <c r="A82" s="5"/>
      <c r="B82" s="13" t="s">
        <v>144</v>
      </c>
      <c r="C82" s="13" t="s">
        <v>145</v>
      </c>
      <c r="D82" s="7">
        <v>40869.360000000001</v>
      </c>
      <c r="E82" s="7">
        <v>33468.74</v>
      </c>
      <c r="F82" s="12">
        <f t="shared" si="15"/>
        <v>-7400.6200000000026</v>
      </c>
      <c r="G82" s="7">
        <v>62591.43</v>
      </c>
      <c r="H82" s="7">
        <v>30421.08</v>
      </c>
      <c r="I82" s="12">
        <f t="shared" si="16"/>
        <v>-32170.35</v>
      </c>
      <c r="J82" s="16" t="s">
        <v>438</v>
      </c>
    </row>
    <row r="83" spans="1:10" x14ac:dyDescent="0.25">
      <c r="A83" s="5"/>
      <c r="B83" s="6" t="s">
        <v>146</v>
      </c>
      <c r="C83" s="6" t="s">
        <v>147</v>
      </c>
      <c r="D83" s="7">
        <v>601338.87</v>
      </c>
      <c r="E83" s="7">
        <v>601338.87</v>
      </c>
      <c r="F83" s="7">
        <f t="shared" si="15"/>
        <v>0</v>
      </c>
      <c r="G83" s="7">
        <v>65001.24</v>
      </c>
      <c r="H83" s="7">
        <v>65001.24</v>
      </c>
      <c r="I83" s="7">
        <f t="shared" si="16"/>
        <v>0</v>
      </c>
      <c r="J83" s="17"/>
    </row>
    <row r="84" spans="1:10" ht="25.5" x14ac:dyDescent="0.25">
      <c r="A84" s="5"/>
      <c r="B84" s="13" t="s">
        <v>148</v>
      </c>
      <c r="C84" s="13" t="s">
        <v>149</v>
      </c>
      <c r="D84" s="7">
        <v>60000</v>
      </c>
      <c r="E84" s="7">
        <v>0</v>
      </c>
      <c r="F84" s="12">
        <f t="shared" si="15"/>
        <v>-60000</v>
      </c>
      <c r="G84" s="7">
        <v>388383.02</v>
      </c>
      <c r="H84" s="7">
        <v>398827.76</v>
      </c>
      <c r="I84" s="12">
        <f t="shared" si="16"/>
        <v>10444.739999999991</v>
      </c>
      <c r="J84" s="16" t="s">
        <v>439</v>
      </c>
    </row>
    <row r="85" spans="1:10" ht="51" x14ac:dyDescent="0.25">
      <c r="A85" s="5"/>
      <c r="B85" s="13" t="s">
        <v>150</v>
      </c>
      <c r="C85" s="13" t="s">
        <v>151</v>
      </c>
      <c r="D85" s="7">
        <v>75000</v>
      </c>
      <c r="E85" s="7">
        <v>0</v>
      </c>
      <c r="F85" s="12">
        <f t="shared" si="15"/>
        <v>-75000</v>
      </c>
      <c r="G85" s="7">
        <v>225000</v>
      </c>
      <c r="H85" s="7">
        <v>0</v>
      </c>
      <c r="I85" s="12">
        <f t="shared" si="16"/>
        <v>-225000</v>
      </c>
      <c r="J85" s="16" t="s">
        <v>440</v>
      </c>
    </row>
    <row r="86" spans="1:10" x14ac:dyDescent="0.25">
      <c r="A86" s="5"/>
      <c r="B86" s="6" t="s">
        <v>152</v>
      </c>
      <c r="C86" s="6" t="s">
        <v>153</v>
      </c>
      <c r="D86" s="7">
        <v>500000</v>
      </c>
      <c r="E86" s="7">
        <v>500000</v>
      </c>
      <c r="F86" s="7">
        <f t="shared" si="15"/>
        <v>0</v>
      </c>
      <c r="G86" s="7">
        <v>0</v>
      </c>
      <c r="H86" s="7">
        <v>0</v>
      </c>
      <c r="I86" s="7">
        <f t="shared" si="16"/>
        <v>0</v>
      </c>
      <c r="J86" s="17"/>
    </row>
    <row r="87" spans="1:10" ht="63.75" x14ac:dyDescent="0.25">
      <c r="A87" s="5"/>
      <c r="B87" s="13" t="s">
        <v>154</v>
      </c>
      <c r="C87" s="13" t="s">
        <v>155</v>
      </c>
      <c r="D87" s="7">
        <v>4000000</v>
      </c>
      <c r="E87" s="7">
        <v>0</v>
      </c>
      <c r="F87" s="12">
        <f t="shared" si="15"/>
        <v>-4000000</v>
      </c>
      <c r="G87" s="7">
        <v>2000000</v>
      </c>
      <c r="H87" s="7">
        <v>0</v>
      </c>
      <c r="I87" s="12">
        <f t="shared" si="16"/>
        <v>-2000000</v>
      </c>
      <c r="J87" s="16" t="s">
        <v>441</v>
      </c>
    </row>
    <row r="88" spans="1:10" ht="25.5" x14ac:dyDescent="0.25">
      <c r="A88" s="5"/>
      <c r="B88" s="13" t="s">
        <v>156</v>
      </c>
      <c r="C88" s="13" t="s">
        <v>157</v>
      </c>
      <c r="D88" s="7">
        <v>164743.57</v>
      </c>
      <c r="E88" s="7">
        <v>152137.60999999999</v>
      </c>
      <c r="F88" s="12">
        <f t="shared" si="15"/>
        <v>-12605.960000000021</v>
      </c>
      <c r="G88" s="7">
        <v>5988.99</v>
      </c>
      <c r="H88" s="7">
        <v>5988.99</v>
      </c>
      <c r="I88" s="7">
        <f t="shared" si="16"/>
        <v>0</v>
      </c>
      <c r="J88" s="16" t="s">
        <v>442</v>
      </c>
    </row>
    <row r="89" spans="1:10" ht="25.5" x14ac:dyDescent="0.25">
      <c r="A89" s="5"/>
      <c r="B89" s="13" t="s">
        <v>158</v>
      </c>
      <c r="C89" s="13" t="s">
        <v>159</v>
      </c>
      <c r="D89" s="7">
        <v>171744.11</v>
      </c>
      <c r="E89" s="7">
        <v>131680.13</v>
      </c>
      <c r="F89" s="12">
        <f t="shared" si="15"/>
        <v>-40063.979999999981</v>
      </c>
      <c r="G89" s="7">
        <v>588945.56000000006</v>
      </c>
      <c r="H89" s="7">
        <v>715201.94</v>
      </c>
      <c r="I89" s="12">
        <f t="shared" si="16"/>
        <v>126256.37999999989</v>
      </c>
      <c r="J89" s="16" t="s">
        <v>438</v>
      </c>
    </row>
    <row r="90" spans="1:10" ht="25.5" x14ac:dyDescent="0.25">
      <c r="A90" s="5"/>
      <c r="B90" s="13" t="s">
        <v>160</v>
      </c>
      <c r="C90" s="13" t="s">
        <v>161</v>
      </c>
      <c r="D90" s="7">
        <v>231593.36</v>
      </c>
      <c r="E90" s="7">
        <v>189656.17</v>
      </c>
      <c r="F90" s="12">
        <f t="shared" si="15"/>
        <v>-41937.189999999973</v>
      </c>
      <c r="G90" s="7">
        <v>354684.78</v>
      </c>
      <c r="H90" s="7">
        <v>172386.13</v>
      </c>
      <c r="I90" s="12">
        <f t="shared" si="16"/>
        <v>-182298.65000000002</v>
      </c>
      <c r="J90" s="16" t="s">
        <v>438</v>
      </c>
    </row>
    <row r="91" spans="1:10" x14ac:dyDescent="0.25">
      <c r="A91" s="5"/>
      <c r="B91" s="6" t="s">
        <v>162</v>
      </c>
      <c r="C91" s="6" t="s">
        <v>163</v>
      </c>
      <c r="D91" s="7">
        <v>3407586.89</v>
      </c>
      <c r="E91" s="7">
        <v>3407586.89</v>
      </c>
      <c r="F91" s="7">
        <f t="shared" si="15"/>
        <v>0</v>
      </c>
      <c r="G91" s="7">
        <v>368340.32</v>
      </c>
      <c r="H91" s="7">
        <v>368340.32</v>
      </c>
      <c r="I91" s="7">
        <f t="shared" si="16"/>
        <v>0</v>
      </c>
      <c r="J91" s="17"/>
    </row>
    <row r="92" spans="1:10" ht="25.5" x14ac:dyDescent="0.25">
      <c r="A92" s="5"/>
      <c r="B92" s="13" t="s">
        <v>164</v>
      </c>
      <c r="C92" s="13" t="s">
        <v>165</v>
      </c>
      <c r="D92" s="7">
        <v>340000</v>
      </c>
      <c r="E92" s="7">
        <v>0</v>
      </c>
      <c r="F92" s="12">
        <f t="shared" si="15"/>
        <v>-340000</v>
      </c>
      <c r="G92" s="7">
        <v>2200837.1200000001</v>
      </c>
      <c r="H92" s="7">
        <v>2260023.96</v>
      </c>
      <c r="I92" s="12">
        <f t="shared" si="16"/>
        <v>59186.839999999851</v>
      </c>
      <c r="J92" s="16" t="s">
        <v>439</v>
      </c>
    </row>
    <row r="93" spans="1:10" ht="51" x14ac:dyDescent="0.25">
      <c r="A93" s="5"/>
      <c r="B93" s="13" t="s">
        <v>166</v>
      </c>
      <c r="C93" s="13" t="s">
        <v>167</v>
      </c>
      <c r="D93" s="7">
        <v>425000</v>
      </c>
      <c r="E93" s="7">
        <v>0</v>
      </c>
      <c r="F93" s="12">
        <f t="shared" si="15"/>
        <v>-425000</v>
      </c>
      <c r="G93" s="7">
        <v>1275000</v>
      </c>
      <c r="H93" s="7">
        <v>0</v>
      </c>
      <c r="I93" s="12">
        <f t="shared" si="16"/>
        <v>-1275000</v>
      </c>
      <c r="J93" s="16" t="s">
        <v>440</v>
      </c>
    </row>
    <row r="94" spans="1:10" x14ac:dyDescent="0.25">
      <c r="A94" s="5"/>
      <c r="B94" s="6" t="s">
        <v>168</v>
      </c>
      <c r="C94" s="6" t="s">
        <v>169</v>
      </c>
      <c r="D94" s="7">
        <v>0</v>
      </c>
      <c r="E94" s="7">
        <v>0</v>
      </c>
      <c r="F94" s="7">
        <f t="shared" si="15"/>
        <v>0</v>
      </c>
      <c r="G94" s="7">
        <v>40000</v>
      </c>
      <c r="H94" s="7">
        <v>40000</v>
      </c>
      <c r="I94" s="7">
        <f t="shared" si="16"/>
        <v>0</v>
      </c>
      <c r="J94" s="17"/>
    </row>
    <row r="95" spans="1:10" x14ac:dyDescent="0.25">
      <c r="A95" s="5"/>
      <c r="B95" s="6" t="s">
        <v>170</v>
      </c>
      <c r="C95" s="6" t="s">
        <v>171</v>
      </c>
      <c r="D95" s="7">
        <v>0</v>
      </c>
      <c r="E95" s="7">
        <v>0</v>
      </c>
      <c r="F95" s="7">
        <f t="shared" si="15"/>
        <v>0</v>
      </c>
      <c r="G95" s="7">
        <v>34000</v>
      </c>
      <c r="H95" s="7">
        <v>34000</v>
      </c>
      <c r="I95" s="7">
        <f t="shared" si="16"/>
        <v>0</v>
      </c>
      <c r="J95" s="17"/>
    </row>
    <row r="96" spans="1:10" x14ac:dyDescent="0.25">
      <c r="A96" s="5"/>
      <c r="B96" s="6" t="s">
        <v>172</v>
      </c>
      <c r="C96" s="6" t="s">
        <v>173</v>
      </c>
      <c r="D96" s="7">
        <v>47800</v>
      </c>
      <c r="E96" s="7">
        <v>47800</v>
      </c>
      <c r="F96" s="7">
        <f t="shared" si="15"/>
        <v>0</v>
      </c>
      <c r="G96" s="7">
        <v>50353</v>
      </c>
      <c r="H96" s="7">
        <v>50353</v>
      </c>
      <c r="I96" s="7">
        <f t="shared" si="16"/>
        <v>0</v>
      </c>
      <c r="J96" s="17"/>
    </row>
    <row r="97" spans="1:10" x14ac:dyDescent="0.25">
      <c r="A97" s="5"/>
      <c r="B97" s="6" t="s">
        <v>174</v>
      </c>
      <c r="C97" s="6" t="s">
        <v>175</v>
      </c>
      <c r="D97" s="7">
        <v>30000</v>
      </c>
      <c r="E97" s="7">
        <v>30000</v>
      </c>
      <c r="F97" s="7">
        <f t="shared" si="15"/>
        <v>0</v>
      </c>
      <c r="G97" s="7">
        <v>41144</v>
      </c>
      <c r="H97" s="7">
        <v>41144</v>
      </c>
      <c r="I97" s="7">
        <f t="shared" si="16"/>
        <v>0</v>
      </c>
      <c r="J97" s="17"/>
    </row>
    <row r="98" spans="1:10" x14ac:dyDescent="0.25">
      <c r="A98" s="5"/>
      <c r="B98" s="6" t="s">
        <v>176</v>
      </c>
      <c r="C98" s="6" t="s">
        <v>177</v>
      </c>
      <c r="D98" s="7">
        <v>40000</v>
      </c>
      <c r="E98" s="7">
        <v>40000</v>
      </c>
      <c r="F98" s="7">
        <f t="shared" si="15"/>
        <v>0</v>
      </c>
      <c r="G98" s="7">
        <v>85000</v>
      </c>
      <c r="H98" s="7">
        <v>85000</v>
      </c>
      <c r="I98" s="7">
        <f t="shared" si="16"/>
        <v>0</v>
      </c>
      <c r="J98" s="17"/>
    </row>
    <row r="99" spans="1:10" x14ac:dyDescent="0.25">
      <c r="A99" s="5"/>
      <c r="B99" s="6" t="s">
        <v>178</v>
      </c>
      <c r="C99" s="6" t="s">
        <v>179</v>
      </c>
      <c r="D99" s="7">
        <v>64000</v>
      </c>
      <c r="E99" s="7">
        <v>64000</v>
      </c>
      <c r="F99" s="7">
        <f t="shared" si="15"/>
        <v>0</v>
      </c>
      <c r="G99" s="7">
        <v>64000</v>
      </c>
      <c r="H99" s="7">
        <v>64000</v>
      </c>
      <c r="I99" s="7">
        <f t="shared" si="16"/>
        <v>0</v>
      </c>
      <c r="J99" s="17"/>
    </row>
    <row r="100" spans="1:10" x14ac:dyDescent="0.25">
      <c r="A100" s="5"/>
      <c r="B100" s="6" t="s">
        <v>180</v>
      </c>
      <c r="C100" s="6" t="s">
        <v>181</v>
      </c>
      <c r="D100" s="7">
        <v>25000</v>
      </c>
      <c r="E100" s="7">
        <v>25000</v>
      </c>
      <c r="F100" s="7">
        <f t="shared" si="15"/>
        <v>0</v>
      </c>
      <c r="G100" s="7">
        <v>46051</v>
      </c>
      <c r="H100" s="7">
        <v>46051</v>
      </c>
      <c r="I100" s="7">
        <f t="shared" si="16"/>
        <v>0</v>
      </c>
      <c r="J100" s="17"/>
    </row>
    <row r="101" spans="1:10" ht="51" x14ac:dyDescent="0.25">
      <c r="A101" s="5"/>
      <c r="B101" s="13" t="s">
        <v>182</v>
      </c>
      <c r="C101" s="13" t="s">
        <v>183</v>
      </c>
      <c r="D101" s="7">
        <v>0</v>
      </c>
      <c r="E101" s="7">
        <v>50707.26</v>
      </c>
      <c r="F101" s="12">
        <f t="shared" si="15"/>
        <v>50707.26</v>
      </c>
      <c r="G101" s="7">
        <v>0</v>
      </c>
      <c r="H101" s="7">
        <v>0</v>
      </c>
      <c r="I101" s="7">
        <f t="shared" si="16"/>
        <v>0</v>
      </c>
      <c r="J101" s="16" t="s">
        <v>443</v>
      </c>
    </row>
    <row r="102" spans="1:10" x14ac:dyDescent="0.25">
      <c r="A102" s="2" t="s">
        <v>184</v>
      </c>
      <c r="B102" s="3"/>
      <c r="C102" s="2" t="s">
        <v>185</v>
      </c>
      <c r="D102" s="4">
        <f t="shared" ref="D102:I102" si="17">+D103+D104+D105+D106+D107+D108+D109+D110+D111+D112+D113+D114+D115+D116+D117+D118+D119+D120+D121+D122+D123+D124+D125+D126+D127+D128+D129+D130+D131+D132+D133+D134+D135+D136+D137+D138+D139+D140+D141+D142+D143+D144+D145+D146+D147+D148+D149+D150+D151+D152+D153+D154+D155+D156</f>
        <v>39187117</v>
      </c>
      <c r="E102" s="4">
        <f t="shared" si="17"/>
        <v>45408545.060000002</v>
      </c>
      <c r="F102" s="4">
        <f t="shared" si="17"/>
        <v>6221428.0600000005</v>
      </c>
      <c r="G102" s="4">
        <f t="shared" si="17"/>
        <v>44010987</v>
      </c>
      <c r="H102" s="4">
        <f t="shared" si="17"/>
        <v>55243928.450000003</v>
      </c>
      <c r="I102" s="4">
        <f t="shared" si="17"/>
        <v>11232941.449999999</v>
      </c>
      <c r="J102" s="4"/>
    </row>
    <row r="103" spans="1:10" x14ac:dyDescent="0.25">
      <c r="A103" s="5"/>
      <c r="B103" s="6" t="s">
        <v>186</v>
      </c>
      <c r="C103" s="6" t="s">
        <v>187</v>
      </c>
      <c r="D103" s="7">
        <v>13270000</v>
      </c>
      <c r="E103" s="7">
        <v>13270000</v>
      </c>
      <c r="F103" s="7">
        <f t="shared" ref="F103:F134" si="18">E103-D103</f>
        <v>0</v>
      </c>
      <c r="G103" s="7">
        <v>14000000</v>
      </c>
      <c r="H103" s="7">
        <v>14000000</v>
      </c>
      <c r="I103" s="7">
        <f t="shared" ref="I103:I134" si="19">H103-G103</f>
        <v>0</v>
      </c>
      <c r="J103" s="7"/>
    </row>
    <row r="104" spans="1:10" x14ac:dyDescent="0.25">
      <c r="A104" s="5"/>
      <c r="B104" s="6" t="s">
        <v>188</v>
      </c>
      <c r="C104" s="6" t="s">
        <v>189</v>
      </c>
      <c r="D104" s="7">
        <v>6585700</v>
      </c>
      <c r="E104" s="7">
        <v>6585700</v>
      </c>
      <c r="F104" s="7">
        <f t="shared" si="18"/>
        <v>0</v>
      </c>
      <c r="G104" s="7">
        <v>7000000</v>
      </c>
      <c r="H104" s="7">
        <v>7000000</v>
      </c>
      <c r="I104" s="7">
        <f t="shared" si="19"/>
        <v>0</v>
      </c>
      <c r="J104" s="7"/>
    </row>
    <row r="105" spans="1:10" x14ac:dyDescent="0.25">
      <c r="A105" s="5"/>
      <c r="B105" s="6" t="s">
        <v>190</v>
      </c>
      <c r="C105" s="6" t="s">
        <v>191</v>
      </c>
      <c r="D105" s="7">
        <v>30000</v>
      </c>
      <c r="E105" s="7">
        <v>30000</v>
      </c>
      <c r="F105" s="7">
        <f t="shared" si="18"/>
        <v>0</v>
      </c>
      <c r="G105" s="7">
        <v>30000</v>
      </c>
      <c r="H105" s="7">
        <v>30000</v>
      </c>
      <c r="I105" s="7">
        <f t="shared" si="19"/>
        <v>0</v>
      </c>
      <c r="J105" s="7"/>
    </row>
    <row r="106" spans="1:10" x14ac:dyDescent="0.25">
      <c r="A106" s="5"/>
      <c r="B106" s="6" t="s">
        <v>192</v>
      </c>
      <c r="C106" s="6" t="s">
        <v>193</v>
      </c>
      <c r="D106" s="7">
        <v>460000</v>
      </c>
      <c r="E106" s="7">
        <v>460000</v>
      </c>
      <c r="F106" s="7">
        <f t="shared" si="18"/>
        <v>0</v>
      </c>
      <c r="G106" s="7">
        <v>460000</v>
      </c>
      <c r="H106" s="7">
        <v>460000</v>
      </c>
      <c r="I106" s="7">
        <f t="shared" si="19"/>
        <v>0</v>
      </c>
      <c r="J106" s="7"/>
    </row>
    <row r="107" spans="1:10" x14ac:dyDescent="0.25">
      <c r="A107" s="5"/>
      <c r="B107" s="6" t="s">
        <v>194</v>
      </c>
      <c r="C107" s="6" t="s">
        <v>195</v>
      </c>
      <c r="D107" s="7">
        <v>3075</v>
      </c>
      <c r="E107" s="7">
        <v>3075</v>
      </c>
      <c r="F107" s="7">
        <f t="shared" si="18"/>
        <v>0</v>
      </c>
      <c r="G107" s="7">
        <v>3150</v>
      </c>
      <c r="H107" s="7">
        <v>3150</v>
      </c>
      <c r="I107" s="7">
        <f t="shared" si="19"/>
        <v>0</v>
      </c>
      <c r="J107" s="7"/>
    </row>
    <row r="108" spans="1:10" x14ac:dyDescent="0.25">
      <c r="A108" s="5"/>
      <c r="B108" s="6" t="s">
        <v>196</v>
      </c>
      <c r="C108" s="6" t="s">
        <v>197</v>
      </c>
      <c r="D108" s="7">
        <v>281870</v>
      </c>
      <c r="E108" s="7">
        <v>281870</v>
      </c>
      <c r="F108" s="7">
        <f t="shared" si="18"/>
        <v>0</v>
      </c>
      <c r="G108" s="7">
        <v>288900</v>
      </c>
      <c r="H108" s="7">
        <v>288900</v>
      </c>
      <c r="I108" s="7">
        <f t="shared" si="19"/>
        <v>0</v>
      </c>
      <c r="J108" s="7"/>
    </row>
    <row r="109" spans="1:10" x14ac:dyDescent="0.25">
      <c r="A109" s="5"/>
      <c r="B109" s="6" t="s">
        <v>198</v>
      </c>
      <c r="C109" s="6" t="s">
        <v>199</v>
      </c>
      <c r="D109" s="7">
        <v>12000</v>
      </c>
      <c r="E109" s="7">
        <v>12000</v>
      </c>
      <c r="F109" s="7">
        <f t="shared" si="18"/>
        <v>0</v>
      </c>
      <c r="G109" s="7">
        <v>12000</v>
      </c>
      <c r="H109" s="7">
        <v>12000</v>
      </c>
      <c r="I109" s="7">
        <f t="shared" si="19"/>
        <v>0</v>
      </c>
      <c r="J109" s="7"/>
    </row>
    <row r="110" spans="1:10" x14ac:dyDescent="0.25">
      <c r="A110" s="5"/>
      <c r="B110" s="6" t="s">
        <v>200</v>
      </c>
      <c r="C110" s="6" t="s">
        <v>201</v>
      </c>
      <c r="D110" s="7">
        <v>45000</v>
      </c>
      <c r="E110" s="7">
        <v>45000</v>
      </c>
      <c r="F110" s="7">
        <f t="shared" si="18"/>
        <v>0</v>
      </c>
      <c r="G110" s="7">
        <v>45000</v>
      </c>
      <c r="H110" s="7">
        <v>45000</v>
      </c>
      <c r="I110" s="7">
        <f t="shared" si="19"/>
        <v>0</v>
      </c>
      <c r="J110" s="7"/>
    </row>
    <row r="111" spans="1:10" x14ac:dyDescent="0.25">
      <c r="A111" s="5"/>
      <c r="B111" s="6" t="s">
        <v>54</v>
      </c>
      <c r="C111" s="6" t="s">
        <v>55</v>
      </c>
      <c r="D111" s="7">
        <v>300</v>
      </c>
      <c r="E111" s="7">
        <v>300</v>
      </c>
      <c r="F111" s="7">
        <f t="shared" si="18"/>
        <v>0</v>
      </c>
      <c r="G111" s="7">
        <v>300</v>
      </c>
      <c r="H111" s="7">
        <v>300</v>
      </c>
      <c r="I111" s="7">
        <f t="shared" si="19"/>
        <v>0</v>
      </c>
      <c r="J111" s="7"/>
    </row>
    <row r="112" spans="1:10" x14ac:dyDescent="0.25">
      <c r="A112" s="5"/>
      <c r="B112" s="6" t="s">
        <v>202</v>
      </c>
      <c r="C112" s="6" t="s">
        <v>203</v>
      </c>
      <c r="D112" s="7">
        <v>900000</v>
      </c>
      <c r="E112" s="7">
        <v>900000</v>
      </c>
      <c r="F112" s="7">
        <f t="shared" si="18"/>
        <v>0</v>
      </c>
      <c r="G112" s="7">
        <v>1000000</v>
      </c>
      <c r="H112" s="7">
        <v>1000000</v>
      </c>
      <c r="I112" s="7">
        <f t="shared" si="19"/>
        <v>0</v>
      </c>
      <c r="J112" s="7"/>
    </row>
    <row r="113" spans="1:10" x14ac:dyDescent="0.25">
      <c r="A113" s="5"/>
      <c r="B113" s="6" t="s">
        <v>76</v>
      </c>
      <c r="C113" s="6" t="s">
        <v>77</v>
      </c>
      <c r="D113" s="7">
        <v>600</v>
      </c>
      <c r="E113" s="7">
        <v>600</v>
      </c>
      <c r="F113" s="7">
        <f t="shared" si="18"/>
        <v>0</v>
      </c>
      <c r="G113" s="7">
        <v>600</v>
      </c>
      <c r="H113" s="7">
        <v>600</v>
      </c>
      <c r="I113" s="7">
        <f t="shared" si="19"/>
        <v>0</v>
      </c>
      <c r="J113" s="7"/>
    </row>
    <row r="114" spans="1:10" x14ac:dyDescent="0.25">
      <c r="A114" s="5"/>
      <c r="B114" s="6" t="s">
        <v>102</v>
      </c>
      <c r="C114" s="6" t="s">
        <v>103</v>
      </c>
      <c r="D114" s="7">
        <v>30000</v>
      </c>
      <c r="E114" s="7">
        <v>30000</v>
      </c>
      <c r="F114" s="7">
        <f t="shared" si="18"/>
        <v>0</v>
      </c>
      <c r="G114" s="7">
        <v>30000</v>
      </c>
      <c r="H114" s="7">
        <v>30000</v>
      </c>
      <c r="I114" s="7">
        <f t="shared" si="19"/>
        <v>0</v>
      </c>
      <c r="J114" s="7"/>
    </row>
    <row r="115" spans="1:10" x14ac:dyDescent="0.25">
      <c r="A115" s="5"/>
      <c r="B115" s="6" t="s">
        <v>204</v>
      </c>
      <c r="C115" s="6" t="s">
        <v>205</v>
      </c>
      <c r="D115" s="7">
        <v>1450000</v>
      </c>
      <c r="E115" s="7">
        <v>1450000</v>
      </c>
      <c r="F115" s="7">
        <f t="shared" si="18"/>
        <v>0</v>
      </c>
      <c r="G115" s="7">
        <v>1500000</v>
      </c>
      <c r="H115" s="7">
        <v>1500000</v>
      </c>
      <c r="I115" s="7">
        <f t="shared" si="19"/>
        <v>0</v>
      </c>
      <c r="J115" s="7"/>
    </row>
    <row r="116" spans="1:10" x14ac:dyDescent="0.25">
      <c r="A116" s="5"/>
      <c r="B116" s="6" t="s">
        <v>206</v>
      </c>
      <c r="C116" s="6" t="s">
        <v>207</v>
      </c>
      <c r="D116" s="7">
        <v>655000</v>
      </c>
      <c r="E116" s="7">
        <v>655000</v>
      </c>
      <c r="F116" s="7">
        <f t="shared" si="18"/>
        <v>0</v>
      </c>
      <c r="G116" s="7">
        <v>655000</v>
      </c>
      <c r="H116" s="7">
        <v>655000</v>
      </c>
      <c r="I116" s="7">
        <f t="shared" si="19"/>
        <v>0</v>
      </c>
      <c r="J116" s="7"/>
    </row>
    <row r="117" spans="1:10" x14ac:dyDescent="0.25">
      <c r="A117" s="5"/>
      <c r="B117" s="6" t="s">
        <v>208</v>
      </c>
      <c r="C117" s="6" t="s">
        <v>209</v>
      </c>
      <c r="D117" s="7">
        <v>2600000</v>
      </c>
      <c r="E117" s="7">
        <v>2600000</v>
      </c>
      <c r="F117" s="7">
        <f t="shared" si="18"/>
        <v>0</v>
      </c>
      <c r="G117" s="7">
        <v>3000000</v>
      </c>
      <c r="H117" s="7">
        <v>3000000</v>
      </c>
      <c r="I117" s="7">
        <f t="shared" si="19"/>
        <v>0</v>
      </c>
      <c r="J117" s="7"/>
    </row>
    <row r="118" spans="1:10" x14ac:dyDescent="0.25">
      <c r="A118" s="5"/>
      <c r="B118" s="6" t="s">
        <v>210</v>
      </c>
      <c r="C118" s="6" t="s">
        <v>211</v>
      </c>
      <c r="D118" s="7">
        <v>90000</v>
      </c>
      <c r="E118" s="7">
        <v>90000</v>
      </c>
      <c r="F118" s="7">
        <f t="shared" si="18"/>
        <v>0</v>
      </c>
      <c r="G118" s="7">
        <v>90000</v>
      </c>
      <c r="H118" s="7">
        <v>90000</v>
      </c>
      <c r="I118" s="7">
        <f t="shared" si="19"/>
        <v>0</v>
      </c>
      <c r="J118" s="7"/>
    </row>
    <row r="119" spans="1:10" x14ac:dyDescent="0.25">
      <c r="A119" s="5"/>
      <c r="B119" s="6" t="s">
        <v>212</v>
      </c>
      <c r="C119" s="6" t="s">
        <v>213</v>
      </c>
      <c r="D119" s="7">
        <v>47000</v>
      </c>
      <c r="E119" s="7">
        <v>47000</v>
      </c>
      <c r="F119" s="7">
        <f t="shared" si="18"/>
        <v>0</v>
      </c>
      <c r="G119" s="7">
        <v>47000</v>
      </c>
      <c r="H119" s="7">
        <v>47000</v>
      </c>
      <c r="I119" s="7">
        <f t="shared" si="19"/>
        <v>0</v>
      </c>
      <c r="J119" s="7"/>
    </row>
    <row r="120" spans="1:10" x14ac:dyDescent="0.25">
      <c r="A120" s="5"/>
      <c r="B120" s="6" t="s">
        <v>214</v>
      </c>
      <c r="C120" s="6" t="s">
        <v>215</v>
      </c>
      <c r="D120" s="7">
        <v>150000</v>
      </c>
      <c r="E120" s="7">
        <v>150000</v>
      </c>
      <c r="F120" s="7">
        <f t="shared" si="18"/>
        <v>0</v>
      </c>
      <c r="G120" s="7">
        <v>150000</v>
      </c>
      <c r="H120" s="7">
        <v>150000</v>
      </c>
      <c r="I120" s="7">
        <f t="shared" si="19"/>
        <v>0</v>
      </c>
      <c r="J120" s="7"/>
    </row>
    <row r="121" spans="1:10" x14ac:dyDescent="0.25">
      <c r="A121" s="5"/>
      <c r="B121" s="6" t="s">
        <v>216</v>
      </c>
      <c r="C121" s="6" t="s">
        <v>217</v>
      </c>
      <c r="D121" s="7">
        <v>675000</v>
      </c>
      <c r="E121" s="7">
        <v>675000</v>
      </c>
      <c r="F121" s="7">
        <f t="shared" si="18"/>
        <v>0</v>
      </c>
      <c r="G121" s="7">
        <v>675000</v>
      </c>
      <c r="H121" s="7">
        <v>675000</v>
      </c>
      <c r="I121" s="7">
        <f t="shared" si="19"/>
        <v>0</v>
      </c>
      <c r="J121" s="7"/>
    </row>
    <row r="122" spans="1:10" x14ac:dyDescent="0.25">
      <c r="A122" s="5"/>
      <c r="B122" s="6" t="s">
        <v>218</v>
      </c>
      <c r="C122" s="6" t="s">
        <v>219</v>
      </c>
      <c r="D122" s="7">
        <v>58000</v>
      </c>
      <c r="E122" s="7">
        <v>58000</v>
      </c>
      <c r="F122" s="7">
        <f t="shared" si="18"/>
        <v>0</v>
      </c>
      <c r="G122" s="7">
        <v>58000</v>
      </c>
      <c r="H122" s="7">
        <v>58000</v>
      </c>
      <c r="I122" s="7">
        <f t="shared" si="19"/>
        <v>0</v>
      </c>
      <c r="J122" s="7"/>
    </row>
    <row r="123" spans="1:10" x14ac:dyDescent="0.25">
      <c r="A123" s="5"/>
      <c r="B123" s="6" t="s">
        <v>220</v>
      </c>
      <c r="C123" s="6" t="s">
        <v>221</v>
      </c>
      <c r="D123" s="7">
        <v>260000</v>
      </c>
      <c r="E123" s="7">
        <v>260000</v>
      </c>
      <c r="F123" s="7">
        <f t="shared" si="18"/>
        <v>0</v>
      </c>
      <c r="G123" s="7">
        <v>260000</v>
      </c>
      <c r="H123" s="7">
        <v>260000</v>
      </c>
      <c r="I123" s="7">
        <f t="shared" si="19"/>
        <v>0</v>
      </c>
      <c r="J123" s="7"/>
    </row>
    <row r="124" spans="1:10" x14ac:dyDescent="0.25">
      <c r="A124" s="5"/>
      <c r="B124" s="6" t="s">
        <v>222</v>
      </c>
      <c r="C124" s="6" t="s">
        <v>223</v>
      </c>
      <c r="D124" s="7">
        <v>60000</v>
      </c>
      <c r="E124" s="7">
        <v>60000</v>
      </c>
      <c r="F124" s="7">
        <f t="shared" si="18"/>
        <v>0</v>
      </c>
      <c r="G124" s="7">
        <v>60000</v>
      </c>
      <c r="H124" s="7">
        <v>60000</v>
      </c>
      <c r="I124" s="7">
        <f t="shared" si="19"/>
        <v>0</v>
      </c>
      <c r="J124" s="7"/>
    </row>
    <row r="125" spans="1:10" x14ac:dyDescent="0.25">
      <c r="A125" s="5"/>
      <c r="B125" s="6" t="s">
        <v>224</v>
      </c>
      <c r="C125" s="6" t="s">
        <v>225</v>
      </c>
      <c r="D125" s="7">
        <v>2369220</v>
      </c>
      <c r="E125" s="7">
        <v>2369220</v>
      </c>
      <c r="F125" s="7">
        <f t="shared" si="18"/>
        <v>0</v>
      </c>
      <c r="G125" s="7">
        <v>2369220</v>
      </c>
      <c r="H125" s="7">
        <v>2369220</v>
      </c>
      <c r="I125" s="7">
        <f t="shared" si="19"/>
        <v>0</v>
      </c>
      <c r="J125" s="7"/>
    </row>
    <row r="126" spans="1:10" x14ac:dyDescent="0.25">
      <c r="A126" s="5"/>
      <c r="B126" s="6" t="s">
        <v>226</v>
      </c>
      <c r="C126" s="6" t="s">
        <v>227</v>
      </c>
      <c r="D126" s="7">
        <v>1000000</v>
      </c>
      <c r="E126" s="7">
        <v>1000000</v>
      </c>
      <c r="F126" s="7">
        <f t="shared" si="18"/>
        <v>0</v>
      </c>
      <c r="G126" s="7">
        <v>1000000</v>
      </c>
      <c r="H126" s="7">
        <v>1000000</v>
      </c>
      <c r="I126" s="7">
        <f t="shared" si="19"/>
        <v>0</v>
      </c>
      <c r="J126" s="7"/>
    </row>
    <row r="127" spans="1:10" x14ac:dyDescent="0.25">
      <c r="A127" s="5"/>
      <c r="B127" s="6" t="s">
        <v>228</v>
      </c>
      <c r="C127" s="6" t="s">
        <v>229</v>
      </c>
      <c r="D127" s="7">
        <v>20000</v>
      </c>
      <c r="E127" s="7">
        <v>20000</v>
      </c>
      <c r="F127" s="7">
        <f t="shared" si="18"/>
        <v>0</v>
      </c>
      <c r="G127" s="7">
        <v>20000</v>
      </c>
      <c r="H127" s="7">
        <v>20000</v>
      </c>
      <c r="I127" s="7">
        <f t="shared" si="19"/>
        <v>0</v>
      </c>
      <c r="J127" s="7"/>
    </row>
    <row r="128" spans="1:10" x14ac:dyDescent="0.25">
      <c r="A128" s="5"/>
      <c r="B128" s="6" t="s">
        <v>230</v>
      </c>
      <c r="C128" s="6" t="s">
        <v>231</v>
      </c>
      <c r="D128" s="7">
        <v>10640</v>
      </c>
      <c r="E128" s="7">
        <v>10640</v>
      </c>
      <c r="F128" s="7">
        <f t="shared" si="18"/>
        <v>0</v>
      </c>
      <c r="G128" s="7">
        <v>10640</v>
      </c>
      <c r="H128" s="7">
        <v>10640</v>
      </c>
      <c r="I128" s="7">
        <f t="shared" si="19"/>
        <v>0</v>
      </c>
      <c r="J128" s="7"/>
    </row>
    <row r="129" spans="1:10" x14ac:dyDescent="0.25">
      <c r="A129" s="5"/>
      <c r="B129" s="6" t="s">
        <v>232</v>
      </c>
      <c r="C129" s="6" t="s">
        <v>233</v>
      </c>
      <c r="D129" s="7">
        <v>1300000</v>
      </c>
      <c r="E129" s="7">
        <v>1300000</v>
      </c>
      <c r="F129" s="7">
        <f t="shared" si="18"/>
        <v>0</v>
      </c>
      <c r="G129" s="7">
        <v>1400000</v>
      </c>
      <c r="H129" s="7">
        <v>1400000</v>
      </c>
      <c r="I129" s="7">
        <f t="shared" si="19"/>
        <v>0</v>
      </c>
      <c r="J129" s="7"/>
    </row>
    <row r="130" spans="1:10" x14ac:dyDescent="0.25">
      <c r="A130" s="5"/>
      <c r="B130" s="6" t="s">
        <v>108</v>
      </c>
      <c r="C130" s="6" t="s">
        <v>109</v>
      </c>
      <c r="D130" s="7">
        <v>30000</v>
      </c>
      <c r="E130" s="7">
        <v>30000</v>
      </c>
      <c r="F130" s="7">
        <f t="shared" si="18"/>
        <v>0</v>
      </c>
      <c r="G130" s="7">
        <v>30000</v>
      </c>
      <c r="H130" s="7">
        <v>30000</v>
      </c>
      <c r="I130" s="7">
        <f t="shared" si="19"/>
        <v>0</v>
      </c>
      <c r="J130" s="7"/>
    </row>
    <row r="131" spans="1:10" x14ac:dyDescent="0.25">
      <c r="A131" s="5"/>
      <c r="B131" s="6" t="s">
        <v>234</v>
      </c>
      <c r="C131" s="6" t="s">
        <v>235</v>
      </c>
      <c r="D131" s="7">
        <v>30000</v>
      </c>
      <c r="E131" s="7">
        <v>30000</v>
      </c>
      <c r="F131" s="7">
        <f t="shared" si="18"/>
        <v>0</v>
      </c>
      <c r="G131" s="7">
        <v>30000</v>
      </c>
      <c r="H131" s="7">
        <v>30000</v>
      </c>
      <c r="I131" s="7">
        <f t="shared" si="19"/>
        <v>0</v>
      </c>
      <c r="J131" s="7"/>
    </row>
    <row r="132" spans="1:10" x14ac:dyDescent="0.25">
      <c r="A132" s="5"/>
      <c r="B132" s="6" t="s">
        <v>236</v>
      </c>
      <c r="C132" s="6" t="s">
        <v>237</v>
      </c>
      <c r="D132" s="7">
        <v>10000</v>
      </c>
      <c r="E132" s="7">
        <v>10000</v>
      </c>
      <c r="F132" s="7">
        <f t="shared" si="18"/>
        <v>0</v>
      </c>
      <c r="G132" s="7">
        <v>10000</v>
      </c>
      <c r="H132" s="7">
        <v>10000</v>
      </c>
      <c r="I132" s="7">
        <f t="shared" si="19"/>
        <v>0</v>
      </c>
      <c r="J132" s="7"/>
    </row>
    <row r="133" spans="1:10" x14ac:dyDescent="0.25">
      <c r="A133" s="5"/>
      <c r="B133" s="6" t="s">
        <v>238</v>
      </c>
      <c r="C133" s="6" t="s">
        <v>239</v>
      </c>
      <c r="D133" s="7">
        <v>19000</v>
      </c>
      <c r="E133" s="7">
        <v>19000</v>
      </c>
      <c r="F133" s="7">
        <f t="shared" si="18"/>
        <v>0</v>
      </c>
      <c r="G133" s="7">
        <v>19000</v>
      </c>
      <c r="H133" s="7">
        <v>19000</v>
      </c>
      <c r="I133" s="7">
        <f t="shared" si="19"/>
        <v>0</v>
      </c>
      <c r="J133" s="7"/>
    </row>
    <row r="134" spans="1:10" x14ac:dyDescent="0.25">
      <c r="A134" s="5"/>
      <c r="B134" s="6" t="s">
        <v>240</v>
      </c>
      <c r="C134" s="6" t="s">
        <v>241</v>
      </c>
      <c r="D134" s="7">
        <v>20000</v>
      </c>
      <c r="E134" s="7">
        <v>20000</v>
      </c>
      <c r="F134" s="7">
        <f t="shared" si="18"/>
        <v>0</v>
      </c>
      <c r="G134" s="7">
        <v>4000</v>
      </c>
      <c r="H134" s="7">
        <v>4000</v>
      </c>
      <c r="I134" s="7">
        <f t="shared" si="19"/>
        <v>0</v>
      </c>
      <c r="J134" s="7"/>
    </row>
    <row r="135" spans="1:10" x14ac:dyDescent="0.25">
      <c r="A135" s="5"/>
      <c r="B135" s="6" t="s">
        <v>124</v>
      </c>
      <c r="C135" s="6" t="s">
        <v>125</v>
      </c>
      <c r="D135" s="7">
        <v>30000</v>
      </c>
      <c r="E135" s="7">
        <v>30000</v>
      </c>
      <c r="F135" s="7">
        <f t="shared" ref="F135:F156" si="20">E135-D135</f>
        <v>0</v>
      </c>
      <c r="G135" s="7">
        <v>30000</v>
      </c>
      <c r="H135" s="7">
        <v>30000</v>
      </c>
      <c r="I135" s="7">
        <f t="shared" ref="I135:I156" si="21">H135-G135</f>
        <v>0</v>
      </c>
      <c r="J135" s="7"/>
    </row>
    <row r="136" spans="1:10" x14ac:dyDescent="0.25">
      <c r="A136" s="5"/>
      <c r="B136" s="6" t="s">
        <v>8</v>
      </c>
      <c r="C136" s="6" t="s">
        <v>9</v>
      </c>
      <c r="D136" s="7">
        <v>66000</v>
      </c>
      <c r="E136" s="7">
        <v>66000</v>
      </c>
      <c r="F136" s="7">
        <f t="shared" si="20"/>
        <v>0</v>
      </c>
      <c r="G136" s="7">
        <v>66000</v>
      </c>
      <c r="H136" s="7">
        <v>66000</v>
      </c>
      <c r="I136" s="7">
        <f t="shared" si="21"/>
        <v>0</v>
      </c>
      <c r="J136" s="7"/>
    </row>
    <row r="137" spans="1:10" x14ac:dyDescent="0.25">
      <c r="A137" s="5"/>
      <c r="B137" s="6" t="s">
        <v>242</v>
      </c>
      <c r="C137" s="6" t="s">
        <v>243</v>
      </c>
      <c r="D137" s="7">
        <v>5000</v>
      </c>
      <c r="E137" s="7">
        <v>5000</v>
      </c>
      <c r="F137" s="7">
        <f t="shared" si="20"/>
        <v>0</v>
      </c>
      <c r="G137" s="7">
        <v>5000</v>
      </c>
      <c r="H137" s="7">
        <v>5000</v>
      </c>
      <c r="I137" s="7">
        <f t="shared" si="21"/>
        <v>0</v>
      </c>
      <c r="J137" s="7"/>
    </row>
    <row r="138" spans="1:10" ht="26.25" x14ac:dyDescent="0.25">
      <c r="A138" s="5"/>
      <c r="B138" s="13" t="s">
        <v>244</v>
      </c>
      <c r="C138" s="13" t="s">
        <v>245</v>
      </c>
      <c r="D138" s="7">
        <v>4124186</v>
      </c>
      <c r="E138" s="7">
        <v>5292672</v>
      </c>
      <c r="F138" s="12">
        <f t="shared" si="20"/>
        <v>1168486</v>
      </c>
      <c r="G138" s="7">
        <v>5500000</v>
      </c>
      <c r="H138" s="7">
        <v>7573600</v>
      </c>
      <c r="I138" s="12">
        <f t="shared" si="21"/>
        <v>2073600</v>
      </c>
      <c r="J138" s="14" t="s">
        <v>422</v>
      </c>
    </row>
    <row r="139" spans="1:10" x14ac:dyDescent="0.25">
      <c r="A139" s="5"/>
      <c r="B139" s="6" t="s">
        <v>246</v>
      </c>
      <c r="C139" s="6" t="s">
        <v>247</v>
      </c>
      <c r="D139" s="7">
        <v>311748</v>
      </c>
      <c r="E139" s="7">
        <v>311748</v>
      </c>
      <c r="F139" s="7">
        <f t="shared" si="20"/>
        <v>0</v>
      </c>
      <c r="G139" s="7">
        <v>0</v>
      </c>
      <c r="H139" s="7">
        <v>0</v>
      </c>
      <c r="I139" s="7">
        <f t="shared" si="21"/>
        <v>0</v>
      </c>
      <c r="J139" s="7"/>
    </row>
    <row r="140" spans="1:10" x14ac:dyDescent="0.25">
      <c r="A140" s="5"/>
      <c r="B140" s="6" t="s">
        <v>248</v>
      </c>
      <c r="C140" s="6" t="s">
        <v>249</v>
      </c>
      <c r="D140" s="7">
        <v>741578</v>
      </c>
      <c r="E140" s="7">
        <v>741578</v>
      </c>
      <c r="F140" s="7">
        <f t="shared" si="20"/>
        <v>0</v>
      </c>
      <c r="G140" s="7">
        <v>0</v>
      </c>
      <c r="H140" s="7">
        <v>0</v>
      </c>
      <c r="I140" s="7">
        <f t="shared" si="21"/>
        <v>0</v>
      </c>
      <c r="J140" s="7"/>
    </row>
    <row r="141" spans="1:10" x14ac:dyDescent="0.25">
      <c r="A141" s="5"/>
      <c r="B141" s="13" t="s">
        <v>250</v>
      </c>
      <c r="C141" s="13" t="s">
        <v>251</v>
      </c>
      <c r="D141" s="7">
        <v>7200</v>
      </c>
      <c r="E141" s="7">
        <v>7200</v>
      </c>
      <c r="F141" s="7">
        <f t="shared" si="20"/>
        <v>0</v>
      </c>
      <c r="G141" s="7">
        <v>139901.54999999999</v>
      </c>
      <c r="H141" s="7">
        <v>1000000</v>
      </c>
      <c r="I141" s="12">
        <f t="shared" si="21"/>
        <v>860098.45</v>
      </c>
      <c r="J141" s="14" t="s">
        <v>424</v>
      </c>
    </row>
    <row r="142" spans="1:10" x14ac:dyDescent="0.25">
      <c r="A142" s="5"/>
      <c r="B142" s="13" t="s">
        <v>252</v>
      </c>
      <c r="C142" s="13" t="s">
        <v>253</v>
      </c>
      <c r="D142" s="7">
        <v>0</v>
      </c>
      <c r="E142" s="7">
        <v>1000000</v>
      </c>
      <c r="F142" s="12">
        <f t="shared" si="20"/>
        <v>1000000</v>
      </c>
      <c r="G142" s="7">
        <v>0</v>
      </c>
      <c r="H142" s="7">
        <v>3500000</v>
      </c>
      <c r="I142" s="12">
        <f t="shared" si="21"/>
        <v>3500000</v>
      </c>
      <c r="J142" s="14" t="s">
        <v>423</v>
      </c>
    </row>
    <row r="143" spans="1:10" x14ac:dyDescent="0.25">
      <c r="A143" s="5"/>
      <c r="B143" s="6" t="s">
        <v>254</v>
      </c>
      <c r="C143" s="6" t="s">
        <v>255</v>
      </c>
      <c r="D143" s="7">
        <v>19000</v>
      </c>
      <c r="E143" s="7">
        <v>19000</v>
      </c>
      <c r="F143" s="7">
        <f t="shared" si="20"/>
        <v>0</v>
      </c>
      <c r="G143" s="7">
        <v>19000</v>
      </c>
      <c r="H143" s="7">
        <v>19000</v>
      </c>
      <c r="I143" s="7">
        <f t="shared" si="21"/>
        <v>0</v>
      </c>
      <c r="J143" s="7"/>
    </row>
    <row r="144" spans="1:10" x14ac:dyDescent="0.25">
      <c r="A144" s="5"/>
      <c r="B144" s="6" t="s">
        <v>256</v>
      </c>
      <c r="C144" s="6" t="s">
        <v>257</v>
      </c>
      <c r="D144" s="7">
        <v>7500</v>
      </c>
      <c r="E144" s="7">
        <v>7500</v>
      </c>
      <c r="F144" s="7">
        <f t="shared" si="20"/>
        <v>0</v>
      </c>
      <c r="G144" s="7">
        <v>7500</v>
      </c>
      <c r="H144" s="7">
        <v>7500</v>
      </c>
      <c r="I144" s="7">
        <f t="shared" si="21"/>
        <v>0</v>
      </c>
      <c r="J144" s="7"/>
    </row>
    <row r="145" spans="1:10" x14ac:dyDescent="0.25">
      <c r="A145" s="5"/>
      <c r="B145" s="6" t="s">
        <v>258</v>
      </c>
      <c r="C145" s="6" t="s">
        <v>259</v>
      </c>
      <c r="D145" s="7">
        <v>10000</v>
      </c>
      <c r="E145" s="7">
        <v>10000</v>
      </c>
      <c r="F145" s="7">
        <f t="shared" si="20"/>
        <v>0</v>
      </c>
      <c r="G145" s="7">
        <v>10000</v>
      </c>
      <c r="H145" s="7">
        <v>10000</v>
      </c>
      <c r="I145" s="7">
        <f t="shared" si="21"/>
        <v>0</v>
      </c>
      <c r="J145" s="7"/>
    </row>
    <row r="146" spans="1:10" x14ac:dyDescent="0.25">
      <c r="A146" s="5"/>
      <c r="B146" s="6" t="s">
        <v>260</v>
      </c>
      <c r="C146" s="6" t="s">
        <v>261</v>
      </c>
      <c r="D146" s="7">
        <v>56700</v>
      </c>
      <c r="E146" s="7">
        <v>56700</v>
      </c>
      <c r="F146" s="7">
        <f t="shared" si="20"/>
        <v>0</v>
      </c>
      <c r="G146" s="7">
        <v>0</v>
      </c>
      <c r="H146" s="7">
        <v>0</v>
      </c>
      <c r="I146" s="7">
        <f t="shared" si="21"/>
        <v>0</v>
      </c>
      <c r="J146" s="7"/>
    </row>
    <row r="147" spans="1:10" ht="51.75" x14ac:dyDescent="0.25">
      <c r="A147" s="5"/>
      <c r="B147" s="13" t="s">
        <v>262</v>
      </c>
      <c r="C147" s="13" t="s">
        <v>263</v>
      </c>
      <c r="D147" s="7">
        <v>0</v>
      </c>
      <c r="E147" s="7">
        <v>4052942.06</v>
      </c>
      <c r="F147" s="12">
        <f t="shared" si="20"/>
        <v>4052942.06</v>
      </c>
      <c r="G147" s="7">
        <v>0</v>
      </c>
      <c r="H147" s="7">
        <v>3450155</v>
      </c>
      <c r="I147" s="12">
        <f t="shared" si="21"/>
        <v>3450155</v>
      </c>
      <c r="J147" s="14" t="s">
        <v>421</v>
      </c>
    </row>
    <row r="148" spans="1:10" x14ac:dyDescent="0.25">
      <c r="A148" s="5"/>
      <c r="B148" s="6" t="s">
        <v>264</v>
      </c>
      <c r="C148" s="6" t="s">
        <v>265</v>
      </c>
      <c r="D148" s="7">
        <v>20000</v>
      </c>
      <c r="E148" s="7">
        <v>20000</v>
      </c>
      <c r="F148" s="7">
        <f t="shared" si="20"/>
        <v>0</v>
      </c>
      <c r="G148" s="7">
        <v>30000</v>
      </c>
      <c r="H148" s="7">
        <v>30000</v>
      </c>
      <c r="I148" s="7">
        <f t="shared" si="21"/>
        <v>0</v>
      </c>
      <c r="J148" s="7"/>
    </row>
    <row r="149" spans="1:10" x14ac:dyDescent="0.25">
      <c r="A149" s="5"/>
      <c r="B149" s="6" t="s">
        <v>266</v>
      </c>
      <c r="C149" s="6" t="s">
        <v>267</v>
      </c>
      <c r="D149" s="7">
        <v>200000</v>
      </c>
      <c r="E149" s="7">
        <v>200000</v>
      </c>
      <c r="F149" s="7">
        <f t="shared" si="20"/>
        <v>0</v>
      </c>
      <c r="G149" s="7">
        <v>0</v>
      </c>
      <c r="H149" s="7">
        <v>0</v>
      </c>
      <c r="I149" s="7">
        <f t="shared" si="21"/>
        <v>0</v>
      </c>
      <c r="J149" s="7"/>
    </row>
    <row r="150" spans="1:10" x14ac:dyDescent="0.25">
      <c r="A150" s="5"/>
      <c r="B150" s="6" t="s">
        <v>268</v>
      </c>
      <c r="C150" s="6" t="s">
        <v>269</v>
      </c>
      <c r="D150" s="7">
        <v>40800</v>
      </c>
      <c r="E150" s="7">
        <v>40800</v>
      </c>
      <c r="F150" s="7">
        <f t="shared" si="20"/>
        <v>0</v>
      </c>
      <c r="G150" s="7">
        <v>792775.45</v>
      </c>
      <c r="H150" s="7">
        <v>792775.45</v>
      </c>
      <c r="I150" s="7">
        <f t="shared" si="21"/>
        <v>0</v>
      </c>
      <c r="J150" s="7"/>
    </row>
    <row r="151" spans="1:10" ht="26.25" x14ac:dyDescent="0.25">
      <c r="A151" s="5"/>
      <c r="B151" s="13" t="s">
        <v>270</v>
      </c>
      <c r="C151" s="13" t="s">
        <v>271</v>
      </c>
      <c r="D151" s="7">
        <v>640000</v>
      </c>
      <c r="E151" s="7">
        <v>640000</v>
      </c>
      <c r="F151" s="7">
        <f t="shared" si="20"/>
        <v>0</v>
      </c>
      <c r="G151" s="7">
        <v>1680000</v>
      </c>
      <c r="H151" s="7">
        <v>3509088</v>
      </c>
      <c r="I151" s="12">
        <f t="shared" si="21"/>
        <v>1829088</v>
      </c>
      <c r="J151" s="14" t="s">
        <v>434</v>
      </c>
    </row>
    <row r="152" spans="1:10" ht="26.25" x14ac:dyDescent="0.25">
      <c r="A152" s="5"/>
      <c r="B152" s="13" t="s">
        <v>272</v>
      </c>
      <c r="C152" s="13" t="s">
        <v>273</v>
      </c>
      <c r="D152" s="7">
        <v>320000</v>
      </c>
      <c r="E152" s="7">
        <v>320000</v>
      </c>
      <c r="F152" s="7">
        <f t="shared" si="20"/>
        <v>0</v>
      </c>
      <c r="G152" s="7">
        <v>880000</v>
      </c>
      <c r="H152" s="7">
        <v>400000</v>
      </c>
      <c r="I152" s="12">
        <f t="shared" si="21"/>
        <v>-480000</v>
      </c>
      <c r="J152" s="14" t="s">
        <v>425</v>
      </c>
    </row>
    <row r="153" spans="1:10" x14ac:dyDescent="0.25">
      <c r="A153" s="5"/>
      <c r="B153" s="6" t="s">
        <v>274</v>
      </c>
      <c r="C153" s="6" t="s">
        <v>275</v>
      </c>
      <c r="D153" s="7">
        <v>0</v>
      </c>
      <c r="E153" s="7">
        <v>0</v>
      </c>
      <c r="F153" s="7">
        <f t="shared" si="20"/>
        <v>0</v>
      </c>
      <c r="G153" s="7">
        <v>448000</v>
      </c>
      <c r="H153" s="7">
        <v>448000</v>
      </c>
      <c r="I153" s="7">
        <f t="shared" si="21"/>
        <v>0</v>
      </c>
      <c r="J153" s="7"/>
    </row>
    <row r="154" spans="1:10" x14ac:dyDescent="0.25">
      <c r="A154" s="5"/>
      <c r="B154" s="6" t="s">
        <v>276</v>
      </c>
      <c r="C154" s="6" t="s">
        <v>277</v>
      </c>
      <c r="D154" s="7">
        <v>45000</v>
      </c>
      <c r="E154" s="7">
        <v>45000</v>
      </c>
      <c r="F154" s="7">
        <f t="shared" si="20"/>
        <v>0</v>
      </c>
      <c r="G154" s="7">
        <v>60000</v>
      </c>
      <c r="H154" s="7">
        <v>60000</v>
      </c>
      <c r="I154" s="7">
        <f t="shared" si="21"/>
        <v>0</v>
      </c>
      <c r="J154" s="7"/>
    </row>
    <row r="155" spans="1:10" x14ac:dyDescent="0.25">
      <c r="A155" s="5"/>
      <c r="B155" s="6" t="s">
        <v>278</v>
      </c>
      <c r="C155" s="6" t="s">
        <v>279</v>
      </c>
      <c r="D155" s="7">
        <v>35000</v>
      </c>
      <c r="E155" s="7">
        <v>35000</v>
      </c>
      <c r="F155" s="7">
        <f t="shared" si="20"/>
        <v>0</v>
      </c>
      <c r="G155" s="7">
        <v>50000</v>
      </c>
      <c r="H155" s="7">
        <v>50000</v>
      </c>
      <c r="I155" s="7">
        <f t="shared" si="21"/>
        <v>0</v>
      </c>
      <c r="J155" s="7"/>
    </row>
    <row r="156" spans="1:10" x14ac:dyDescent="0.25">
      <c r="A156" s="5"/>
      <c r="B156" s="6" t="s">
        <v>280</v>
      </c>
      <c r="C156" s="6" t="s">
        <v>281</v>
      </c>
      <c r="D156" s="7">
        <v>35000</v>
      </c>
      <c r="E156" s="7">
        <v>35000</v>
      </c>
      <c r="F156" s="7">
        <f t="shared" si="20"/>
        <v>0</v>
      </c>
      <c r="G156" s="7">
        <v>35000</v>
      </c>
      <c r="H156" s="7">
        <v>35000</v>
      </c>
      <c r="I156" s="7">
        <f t="shared" si="21"/>
        <v>0</v>
      </c>
      <c r="J156" s="7"/>
    </row>
    <row r="157" spans="1:10" x14ac:dyDescent="0.25">
      <c r="A157" s="2" t="s">
        <v>282</v>
      </c>
      <c r="B157" s="3"/>
      <c r="C157" s="2" t="s">
        <v>283</v>
      </c>
      <c r="D157" s="4">
        <f t="shared" ref="D157:I157" si="22">+D158+D159+D160+D161+D162+D163+D164+D165+D166+D167+D168+D169+D170+D171+D172+D173+D174+D175+D176+D177+D178+D179+D180</f>
        <v>12353400</v>
      </c>
      <c r="E157" s="4">
        <f t="shared" si="22"/>
        <v>16441400</v>
      </c>
      <c r="F157" s="4">
        <f t="shared" si="22"/>
        <v>4088000</v>
      </c>
      <c r="G157" s="4">
        <f t="shared" si="22"/>
        <v>15384400</v>
      </c>
      <c r="H157" s="4">
        <f t="shared" si="22"/>
        <v>30184400</v>
      </c>
      <c r="I157" s="4">
        <f t="shared" si="22"/>
        <v>14800000</v>
      </c>
      <c r="J157" s="4"/>
    </row>
    <row r="158" spans="1:10" x14ac:dyDescent="0.25">
      <c r="A158" s="5"/>
      <c r="B158" s="6" t="s">
        <v>284</v>
      </c>
      <c r="C158" s="6" t="s">
        <v>285</v>
      </c>
      <c r="D158" s="7">
        <v>1100000</v>
      </c>
      <c r="E158" s="7">
        <v>1100000</v>
      </c>
      <c r="F158" s="7">
        <f t="shared" ref="F158:F180" si="23">E158-D158</f>
        <v>0</v>
      </c>
      <c r="G158" s="7">
        <v>1200000</v>
      </c>
      <c r="H158" s="7">
        <v>1200000</v>
      </c>
      <c r="I158" s="7">
        <f t="shared" ref="I158:I180" si="24">H158-G158</f>
        <v>0</v>
      </c>
      <c r="J158" s="7"/>
    </row>
    <row r="159" spans="1:10" x14ac:dyDescent="0.25">
      <c r="A159" s="5"/>
      <c r="B159" s="6" t="s">
        <v>54</v>
      </c>
      <c r="C159" s="6" t="s">
        <v>55</v>
      </c>
      <c r="D159" s="7">
        <v>10000</v>
      </c>
      <c r="E159" s="7">
        <v>10000</v>
      </c>
      <c r="F159" s="7">
        <f t="shared" si="23"/>
        <v>0</v>
      </c>
      <c r="G159" s="7">
        <v>10000</v>
      </c>
      <c r="H159" s="7">
        <v>10000</v>
      </c>
      <c r="I159" s="7">
        <f t="shared" si="24"/>
        <v>0</v>
      </c>
      <c r="J159" s="7"/>
    </row>
    <row r="160" spans="1:10" x14ac:dyDescent="0.25">
      <c r="A160" s="5"/>
      <c r="B160" s="6" t="s">
        <v>114</v>
      </c>
      <c r="C160" s="6" t="s">
        <v>115</v>
      </c>
      <c r="D160" s="7">
        <v>1500000</v>
      </c>
      <c r="E160" s="7">
        <v>1500000</v>
      </c>
      <c r="F160" s="7">
        <f t="shared" si="23"/>
        <v>0</v>
      </c>
      <c r="G160" s="7">
        <v>1550000</v>
      </c>
      <c r="H160" s="7">
        <v>1550000</v>
      </c>
      <c r="I160" s="7">
        <f t="shared" si="24"/>
        <v>0</v>
      </c>
      <c r="J160" s="7"/>
    </row>
    <row r="161" spans="1:10" x14ac:dyDescent="0.25">
      <c r="A161" s="5"/>
      <c r="B161" s="6" t="s">
        <v>286</v>
      </c>
      <c r="C161" s="6" t="s">
        <v>287</v>
      </c>
      <c r="D161" s="7">
        <v>70000</v>
      </c>
      <c r="E161" s="7">
        <v>70000</v>
      </c>
      <c r="F161" s="7">
        <f t="shared" si="23"/>
        <v>0</v>
      </c>
      <c r="G161" s="7">
        <v>70000</v>
      </c>
      <c r="H161" s="7">
        <v>70000</v>
      </c>
      <c r="I161" s="7">
        <f t="shared" si="24"/>
        <v>0</v>
      </c>
      <c r="J161" s="7"/>
    </row>
    <row r="162" spans="1:10" x14ac:dyDescent="0.25">
      <c r="A162" s="5"/>
      <c r="B162" s="6" t="s">
        <v>116</v>
      </c>
      <c r="C162" s="6" t="s">
        <v>117</v>
      </c>
      <c r="D162" s="7">
        <v>560000</v>
      </c>
      <c r="E162" s="7">
        <v>560000</v>
      </c>
      <c r="F162" s="7">
        <f t="shared" si="23"/>
        <v>0</v>
      </c>
      <c r="G162" s="7">
        <v>560000</v>
      </c>
      <c r="H162" s="7">
        <v>560000</v>
      </c>
      <c r="I162" s="7">
        <f t="shared" si="24"/>
        <v>0</v>
      </c>
      <c r="J162" s="7"/>
    </row>
    <row r="163" spans="1:10" x14ac:dyDescent="0.25">
      <c r="A163" s="5"/>
      <c r="B163" s="6" t="s">
        <v>288</v>
      </c>
      <c r="C163" s="6" t="s">
        <v>289</v>
      </c>
      <c r="D163" s="7">
        <v>17000</v>
      </c>
      <c r="E163" s="7">
        <v>17000</v>
      </c>
      <c r="F163" s="7">
        <f t="shared" si="23"/>
        <v>0</v>
      </c>
      <c r="G163" s="7">
        <v>17000</v>
      </c>
      <c r="H163" s="7">
        <v>17000</v>
      </c>
      <c r="I163" s="7">
        <f t="shared" si="24"/>
        <v>0</v>
      </c>
      <c r="J163" s="7"/>
    </row>
    <row r="164" spans="1:10" x14ac:dyDescent="0.25">
      <c r="A164" s="5"/>
      <c r="B164" s="6" t="s">
        <v>290</v>
      </c>
      <c r="C164" s="6" t="s">
        <v>291</v>
      </c>
      <c r="D164" s="7">
        <v>330000</v>
      </c>
      <c r="E164" s="7">
        <v>330000</v>
      </c>
      <c r="F164" s="7">
        <f t="shared" si="23"/>
        <v>0</v>
      </c>
      <c r="G164" s="7">
        <v>340000</v>
      </c>
      <c r="H164" s="7">
        <v>340000</v>
      </c>
      <c r="I164" s="7">
        <f t="shared" si="24"/>
        <v>0</v>
      </c>
      <c r="J164" s="7"/>
    </row>
    <row r="165" spans="1:10" x14ac:dyDescent="0.25">
      <c r="A165" s="5"/>
      <c r="B165" s="6" t="s">
        <v>76</v>
      </c>
      <c r="C165" s="6" t="s">
        <v>77</v>
      </c>
      <c r="D165" s="7">
        <v>100000</v>
      </c>
      <c r="E165" s="7">
        <v>100000</v>
      </c>
      <c r="F165" s="7">
        <f t="shared" si="23"/>
        <v>0</v>
      </c>
      <c r="G165" s="7">
        <v>100000</v>
      </c>
      <c r="H165" s="7">
        <v>100000</v>
      </c>
      <c r="I165" s="7">
        <f t="shared" si="24"/>
        <v>0</v>
      </c>
      <c r="J165" s="7"/>
    </row>
    <row r="166" spans="1:10" x14ac:dyDescent="0.25">
      <c r="A166" s="5"/>
      <c r="B166" s="6" t="s">
        <v>102</v>
      </c>
      <c r="C166" s="6" t="s">
        <v>103</v>
      </c>
      <c r="D166" s="7">
        <v>5000</v>
      </c>
      <c r="E166" s="7">
        <v>5000</v>
      </c>
      <c r="F166" s="7">
        <f t="shared" si="23"/>
        <v>0</v>
      </c>
      <c r="G166" s="7">
        <v>5000</v>
      </c>
      <c r="H166" s="7">
        <v>5000</v>
      </c>
      <c r="I166" s="7">
        <f t="shared" si="24"/>
        <v>0</v>
      </c>
      <c r="J166" s="7"/>
    </row>
    <row r="167" spans="1:10" x14ac:dyDescent="0.25">
      <c r="A167" s="5"/>
      <c r="B167" s="6" t="s">
        <v>292</v>
      </c>
      <c r="C167" s="6" t="s">
        <v>293</v>
      </c>
      <c r="D167" s="7">
        <v>500</v>
      </c>
      <c r="E167" s="7">
        <v>500</v>
      </c>
      <c r="F167" s="7">
        <f t="shared" si="23"/>
        <v>0</v>
      </c>
      <c r="G167" s="7">
        <v>500</v>
      </c>
      <c r="H167" s="7">
        <v>500</v>
      </c>
      <c r="I167" s="7">
        <f t="shared" si="24"/>
        <v>0</v>
      </c>
      <c r="J167" s="7"/>
    </row>
    <row r="168" spans="1:10" x14ac:dyDescent="0.25">
      <c r="A168" s="5"/>
      <c r="B168" s="6" t="s">
        <v>294</v>
      </c>
      <c r="C168" s="6" t="s">
        <v>295</v>
      </c>
      <c r="D168" s="7">
        <v>28000</v>
      </c>
      <c r="E168" s="7">
        <v>28000</v>
      </c>
      <c r="F168" s="7">
        <f t="shared" si="23"/>
        <v>0</v>
      </c>
      <c r="G168" s="7">
        <v>28000</v>
      </c>
      <c r="H168" s="7">
        <v>28000</v>
      </c>
      <c r="I168" s="7">
        <f t="shared" si="24"/>
        <v>0</v>
      </c>
      <c r="J168" s="7"/>
    </row>
    <row r="169" spans="1:10" x14ac:dyDescent="0.25">
      <c r="A169" s="5"/>
      <c r="B169" s="6" t="s">
        <v>296</v>
      </c>
      <c r="C169" s="6" t="s">
        <v>297</v>
      </c>
      <c r="D169" s="7">
        <v>20000</v>
      </c>
      <c r="E169" s="7">
        <v>20000</v>
      </c>
      <c r="F169" s="7">
        <f t="shared" si="23"/>
        <v>0</v>
      </c>
      <c r="G169" s="7">
        <v>20000</v>
      </c>
      <c r="H169" s="7">
        <v>20000</v>
      </c>
      <c r="I169" s="7">
        <f t="shared" si="24"/>
        <v>0</v>
      </c>
      <c r="J169" s="7"/>
    </row>
    <row r="170" spans="1:10" x14ac:dyDescent="0.25">
      <c r="A170" s="5"/>
      <c r="B170" s="6" t="s">
        <v>298</v>
      </c>
      <c r="C170" s="6" t="s">
        <v>299</v>
      </c>
      <c r="D170" s="7">
        <v>12000</v>
      </c>
      <c r="E170" s="7">
        <v>12000</v>
      </c>
      <c r="F170" s="7">
        <f t="shared" si="23"/>
        <v>0</v>
      </c>
      <c r="G170" s="7">
        <v>13000</v>
      </c>
      <c r="H170" s="7">
        <v>13000</v>
      </c>
      <c r="I170" s="7">
        <f t="shared" si="24"/>
        <v>0</v>
      </c>
      <c r="J170" s="7"/>
    </row>
    <row r="171" spans="1:10" x14ac:dyDescent="0.25">
      <c r="A171" s="5"/>
      <c r="B171" s="6" t="s">
        <v>300</v>
      </c>
      <c r="C171" s="6" t="s">
        <v>301</v>
      </c>
      <c r="D171" s="7">
        <v>50000</v>
      </c>
      <c r="E171" s="7">
        <v>50000</v>
      </c>
      <c r="F171" s="7">
        <f t="shared" si="23"/>
        <v>0</v>
      </c>
      <c r="G171" s="7">
        <v>60000</v>
      </c>
      <c r="H171" s="7">
        <v>60000</v>
      </c>
      <c r="I171" s="7">
        <f t="shared" si="24"/>
        <v>0</v>
      </c>
      <c r="J171" s="7"/>
    </row>
    <row r="172" spans="1:10" x14ac:dyDescent="0.25">
      <c r="A172" s="5"/>
      <c r="B172" s="6" t="s">
        <v>302</v>
      </c>
      <c r="C172" s="6" t="s">
        <v>303</v>
      </c>
      <c r="D172" s="7">
        <v>490000</v>
      </c>
      <c r="E172" s="7">
        <v>490000</v>
      </c>
      <c r="F172" s="7">
        <f t="shared" si="23"/>
        <v>0</v>
      </c>
      <c r="G172" s="7">
        <v>550000</v>
      </c>
      <c r="H172" s="7">
        <v>550000</v>
      </c>
      <c r="I172" s="7">
        <f t="shared" si="24"/>
        <v>0</v>
      </c>
      <c r="J172" s="7"/>
    </row>
    <row r="173" spans="1:10" x14ac:dyDescent="0.25">
      <c r="A173" s="5"/>
      <c r="B173" s="6" t="s">
        <v>82</v>
      </c>
      <c r="C173" s="6" t="s">
        <v>83</v>
      </c>
      <c r="D173" s="7">
        <v>18900</v>
      </c>
      <c r="E173" s="7">
        <v>18900</v>
      </c>
      <c r="F173" s="7">
        <f t="shared" si="23"/>
        <v>0</v>
      </c>
      <c r="G173" s="7">
        <v>18900</v>
      </c>
      <c r="H173" s="7">
        <v>18900</v>
      </c>
      <c r="I173" s="7">
        <f t="shared" si="24"/>
        <v>0</v>
      </c>
      <c r="J173" s="7"/>
    </row>
    <row r="174" spans="1:10" x14ac:dyDescent="0.25">
      <c r="A174" s="5"/>
      <c r="B174" s="6" t="s">
        <v>304</v>
      </c>
      <c r="C174" s="6" t="s">
        <v>305</v>
      </c>
      <c r="D174" s="7">
        <v>7000</v>
      </c>
      <c r="E174" s="7">
        <v>7000</v>
      </c>
      <c r="F174" s="7">
        <f t="shared" si="23"/>
        <v>0</v>
      </c>
      <c r="G174" s="7">
        <v>7000</v>
      </c>
      <c r="H174" s="7">
        <v>7000</v>
      </c>
      <c r="I174" s="7">
        <f t="shared" si="24"/>
        <v>0</v>
      </c>
      <c r="J174" s="7"/>
    </row>
    <row r="175" spans="1:10" x14ac:dyDescent="0.25">
      <c r="A175" s="5"/>
      <c r="B175" s="6" t="s">
        <v>124</v>
      </c>
      <c r="C175" s="6" t="s">
        <v>125</v>
      </c>
      <c r="D175" s="7">
        <v>5000</v>
      </c>
      <c r="E175" s="7">
        <v>5000</v>
      </c>
      <c r="F175" s="7">
        <f t="shared" si="23"/>
        <v>0</v>
      </c>
      <c r="G175" s="7">
        <v>5000</v>
      </c>
      <c r="H175" s="7">
        <v>5000</v>
      </c>
      <c r="I175" s="7">
        <f t="shared" si="24"/>
        <v>0</v>
      </c>
      <c r="J175" s="7"/>
    </row>
    <row r="176" spans="1:10" x14ac:dyDescent="0.25">
      <c r="A176" s="5"/>
      <c r="B176" s="6" t="s">
        <v>8</v>
      </c>
      <c r="C176" s="6" t="s">
        <v>9</v>
      </c>
      <c r="D176" s="7">
        <v>15000</v>
      </c>
      <c r="E176" s="7">
        <v>15000</v>
      </c>
      <c r="F176" s="7">
        <f t="shared" si="23"/>
        <v>0</v>
      </c>
      <c r="G176" s="7">
        <v>15000</v>
      </c>
      <c r="H176" s="7">
        <v>15000</v>
      </c>
      <c r="I176" s="7">
        <f t="shared" si="24"/>
        <v>0</v>
      </c>
      <c r="J176" s="7"/>
    </row>
    <row r="177" spans="1:10" ht="26.25" x14ac:dyDescent="0.25">
      <c r="A177" s="5"/>
      <c r="B177" s="13" t="s">
        <v>306</v>
      </c>
      <c r="C177" s="13" t="s">
        <v>307</v>
      </c>
      <c r="D177" s="7">
        <v>1500000</v>
      </c>
      <c r="E177" s="7">
        <v>1500000</v>
      </c>
      <c r="F177" s="7">
        <f t="shared" si="23"/>
        <v>0</v>
      </c>
      <c r="G177" s="7">
        <v>4000000</v>
      </c>
      <c r="H177" s="7">
        <v>5500000</v>
      </c>
      <c r="I177" s="12">
        <f t="shared" si="24"/>
        <v>1500000</v>
      </c>
      <c r="J177" s="14" t="s">
        <v>426</v>
      </c>
    </row>
    <row r="178" spans="1:10" x14ac:dyDescent="0.25">
      <c r="A178" s="5"/>
      <c r="B178" s="6" t="s">
        <v>308</v>
      </c>
      <c r="C178" s="6" t="s">
        <v>309</v>
      </c>
      <c r="D178" s="7">
        <v>300000</v>
      </c>
      <c r="E178" s="7">
        <v>300000</v>
      </c>
      <c r="F178" s="7">
        <f t="shared" si="23"/>
        <v>0</v>
      </c>
      <c r="G178" s="7">
        <v>300000</v>
      </c>
      <c r="H178" s="7">
        <v>300000</v>
      </c>
      <c r="I178" s="7">
        <f t="shared" si="24"/>
        <v>0</v>
      </c>
      <c r="J178" s="7"/>
    </row>
    <row r="179" spans="1:10" x14ac:dyDescent="0.25">
      <c r="A179" s="5"/>
      <c r="B179" s="6" t="s">
        <v>310</v>
      </c>
      <c r="C179" s="6" t="s">
        <v>311</v>
      </c>
      <c r="D179" s="7">
        <v>15000</v>
      </c>
      <c r="E179" s="7">
        <v>15000</v>
      </c>
      <c r="F179" s="7">
        <f t="shared" si="23"/>
        <v>0</v>
      </c>
      <c r="G179" s="7">
        <v>15000</v>
      </c>
      <c r="H179" s="7">
        <v>15000</v>
      </c>
      <c r="I179" s="7">
        <f t="shared" si="24"/>
        <v>0</v>
      </c>
      <c r="J179" s="7"/>
    </row>
    <row r="180" spans="1:10" ht="39" x14ac:dyDescent="0.25">
      <c r="A180" s="5"/>
      <c r="B180" s="13" t="s">
        <v>312</v>
      </c>
      <c r="C180" s="13" t="s">
        <v>313</v>
      </c>
      <c r="D180" s="7">
        <v>6200000</v>
      </c>
      <c r="E180" s="7">
        <v>10288000</v>
      </c>
      <c r="F180" s="12">
        <f t="shared" si="23"/>
        <v>4088000</v>
      </c>
      <c r="G180" s="7">
        <v>6500000</v>
      </c>
      <c r="H180" s="7">
        <v>19800000</v>
      </c>
      <c r="I180" s="12">
        <f t="shared" si="24"/>
        <v>13300000</v>
      </c>
      <c r="J180" s="14" t="s">
        <v>427</v>
      </c>
    </row>
    <row r="181" spans="1:10" x14ac:dyDescent="0.25">
      <c r="A181" s="2" t="s">
        <v>314</v>
      </c>
      <c r="B181" s="3"/>
      <c r="C181" s="2" t="s">
        <v>315</v>
      </c>
      <c r="D181" s="4">
        <f t="shared" ref="D181:I181" si="25">+D182+D183+D184+D185+D186+D187+D188+D189+D190+D191+D192+D193+D194+D195+D196+D197+D198+D199+D200+D201+D202+D203+D204+D205</f>
        <v>5001000</v>
      </c>
      <c r="E181" s="4">
        <f t="shared" si="25"/>
        <v>5070900</v>
      </c>
      <c r="F181" s="4">
        <f t="shared" si="25"/>
        <v>69900</v>
      </c>
      <c r="G181" s="4">
        <f t="shared" si="25"/>
        <v>5201000</v>
      </c>
      <c r="H181" s="4">
        <f t="shared" si="25"/>
        <v>5774900</v>
      </c>
      <c r="I181" s="4">
        <f t="shared" si="25"/>
        <v>573900</v>
      </c>
      <c r="J181" s="4"/>
    </row>
    <row r="182" spans="1:10" x14ac:dyDescent="0.25">
      <c r="A182" s="5"/>
      <c r="B182" s="6" t="s">
        <v>76</v>
      </c>
      <c r="C182" s="6" t="s">
        <v>77</v>
      </c>
      <c r="D182" s="7">
        <v>300</v>
      </c>
      <c r="E182" s="7">
        <v>300</v>
      </c>
      <c r="F182" s="7">
        <f t="shared" ref="F182:F205" si="26">E182-D182</f>
        <v>0</v>
      </c>
      <c r="G182" s="7">
        <v>300</v>
      </c>
      <c r="H182" s="7">
        <v>300</v>
      </c>
      <c r="I182" s="7">
        <f t="shared" ref="I182:I205" si="27">H182-G182</f>
        <v>0</v>
      </c>
      <c r="J182" s="7"/>
    </row>
    <row r="183" spans="1:10" ht="26.25" x14ac:dyDescent="0.25">
      <c r="A183" s="5"/>
      <c r="B183" s="13" t="s">
        <v>316</v>
      </c>
      <c r="C183" s="13" t="s">
        <v>317</v>
      </c>
      <c r="D183" s="7">
        <v>1700</v>
      </c>
      <c r="E183" s="7">
        <v>2000</v>
      </c>
      <c r="F183" s="12">
        <f t="shared" si="26"/>
        <v>300</v>
      </c>
      <c r="G183" s="7">
        <v>1700</v>
      </c>
      <c r="H183" s="7">
        <v>2000</v>
      </c>
      <c r="I183" s="12">
        <f t="shared" si="27"/>
        <v>300</v>
      </c>
      <c r="J183" s="14" t="s">
        <v>429</v>
      </c>
    </row>
    <row r="184" spans="1:10" ht="26.25" x14ac:dyDescent="0.25">
      <c r="A184" s="5"/>
      <c r="B184" s="13" t="s">
        <v>108</v>
      </c>
      <c r="C184" s="13" t="s">
        <v>109</v>
      </c>
      <c r="D184" s="7">
        <v>0</v>
      </c>
      <c r="E184" s="7">
        <v>3600</v>
      </c>
      <c r="F184" s="12">
        <f t="shared" si="26"/>
        <v>3600</v>
      </c>
      <c r="G184" s="7">
        <v>0</v>
      </c>
      <c r="H184" s="7">
        <v>3600</v>
      </c>
      <c r="I184" s="12">
        <f t="shared" si="27"/>
        <v>3600</v>
      </c>
      <c r="J184" s="14" t="s">
        <v>430</v>
      </c>
    </row>
    <row r="185" spans="1:10" x14ac:dyDescent="0.25">
      <c r="A185" s="5"/>
      <c r="B185" s="13" t="s">
        <v>318</v>
      </c>
      <c r="C185" s="13" t="s">
        <v>319</v>
      </c>
      <c r="D185" s="7">
        <v>912000</v>
      </c>
      <c r="E185" s="7">
        <v>912000</v>
      </c>
      <c r="F185" s="7">
        <f t="shared" si="26"/>
        <v>0</v>
      </c>
      <c r="G185" s="7">
        <v>1012000</v>
      </c>
      <c r="H185" s="7">
        <v>1115000</v>
      </c>
      <c r="I185" s="12">
        <f t="shared" si="27"/>
        <v>103000</v>
      </c>
      <c r="J185" s="14" t="s">
        <v>433</v>
      </c>
    </row>
    <row r="186" spans="1:10" x14ac:dyDescent="0.25">
      <c r="A186" s="5"/>
      <c r="B186" s="13" t="s">
        <v>320</v>
      </c>
      <c r="C186" s="13" t="s">
        <v>321</v>
      </c>
      <c r="D186" s="7">
        <v>6000</v>
      </c>
      <c r="E186" s="7">
        <v>6000</v>
      </c>
      <c r="F186" s="7">
        <f t="shared" si="26"/>
        <v>0</v>
      </c>
      <c r="G186" s="7">
        <v>6000</v>
      </c>
      <c r="H186" s="7">
        <v>7000</v>
      </c>
      <c r="I186" s="12">
        <f t="shared" si="27"/>
        <v>1000</v>
      </c>
      <c r="J186" s="14" t="s">
        <v>433</v>
      </c>
    </row>
    <row r="187" spans="1:10" x14ac:dyDescent="0.25">
      <c r="A187" s="5"/>
      <c r="B187" s="6" t="s">
        <v>322</v>
      </c>
      <c r="C187" s="6" t="s">
        <v>323</v>
      </c>
      <c r="D187" s="7">
        <v>206000</v>
      </c>
      <c r="E187" s="7">
        <v>206000</v>
      </c>
      <c r="F187" s="7">
        <f t="shared" si="26"/>
        <v>0</v>
      </c>
      <c r="G187" s="7">
        <v>206000</v>
      </c>
      <c r="H187" s="7">
        <v>206000</v>
      </c>
      <c r="I187" s="7">
        <f t="shared" si="27"/>
        <v>0</v>
      </c>
      <c r="J187" s="7"/>
    </row>
    <row r="188" spans="1:10" ht="26.25" x14ac:dyDescent="0.25">
      <c r="A188" s="5"/>
      <c r="B188" s="13" t="s">
        <v>324</v>
      </c>
      <c r="C188" s="13" t="s">
        <v>325</v>
      </c>
      <c r="D188" s="7">
        <v>2000000</v>
      </c>
      <c r="E188" s="7">
        <v>2000000</v>
      </c>
      <c r="F188" s="7">
        <f t="shared" si="26"/>
        <v>0</v>
      </c>
      <c r="G188" s="7">
        <v>2100000</v>
      </c>
      <c r="H188" s="7">
        <v>2500000</v>
      </c>
      <c r="I188" s="12">
        <f t="shared" si="27"/>
        <v>400000</v>
      </c>
      <c r="J188" s="14" t="s">
        <v>428</v>
      </c>
    </row>
    <row r="189" spans="1:10" x14ac:dyDescent="0.25">
      <c r="A189" s="5"/>
      <c r="B189" s="6" t="s">
        <v>326</v>
      </c>
      <c r="C189" s="6" t="s">
        <v>327</v>
      </c>
      <c r="D189" s="7">
        <v>10000</v>
      </c>
      <c r="E189" s="7">
        <v>10000</v>
      </c>
      <c r="F189" s="7">
        <f t="shared" si="26"/>
        <v>0</v>
      </c>
      <c r="G189" s="7">
        <v>10000</v>
      </c>
      <c r="H189" s="7">
        <v>10000</v>
      </c>
      <c r="I189" s="7">
        <f t="shared" si="27"/>
        <v>0</v>
      </c>
      <c r="J189" s="7"/>
    </row>
    <row r="190" spans="1:10" x14ac:dyDescent="0.25">
      <c r="A190" s="5"/>
      <c r="B190" s="6" t="s">
        <v>328</v>
      </c>
      <c r="C190" s="6" t="s">
        <v>329</v>
      </c>
      <c r="D190" s="7">
        <v>500000</v>
      </c>
      <c r="E190" s="7">
        <v>500000</v>
      </c>
      <c r="F190" s="7">
        <f t="shared" si="26"/>
        <v>0</v>
      </c>
      <c r="G190" s="7">
        <v>500000</v>
      </c>
      <c r="H190" s="7">
        <v>500000</v>
      </c>
      <c r="I190" s="7">
        <f t="shared" si="27"/>
        <v>0</v>
      </c>
      <c r="J190" s="7"/>
    </row>
    <row r="191" spans="1:10" x14ac:dyDescent="0.25">
      <c r="A191" s="5"/>
      <c r="B191" s="6" t="s">
        <v>12</v>
      </c>
      <c r="C191" s="6" t="s">
        <v>13</v>
      </c>
      <c r="D191" s="7">
        <v>5000</v>
      </c>
      <c r="E191" s="7">
        <v>5000</v>
      </c>
      <c r="F191" s="7">
        <f t="shared" si="26"/>
        <v>0</v>
      </c>
      <c r="G191" s="7">
        <v>5000</v>
      </c>
      <c r="H191" s="7">
        <v>5000</v>
      </c>
      <c r="I191" s="7">
        <f t="shared" si="27"/>
        <v>0</v>
      </c>
      <c r="J191" s="7"/>
    </row>
    <row r="192" spans="1:10" x14ac:dyDescent="0.25">
      <c r="A192" s="5"/>
      <c r="B192" s="6" t="s">
        <v>330</v>
      </c>
      <c r="C192" s="6" t="s">
        <v>331</v>
      </c>
      <c r="D192" s="7">
        <v>178000</v>
      </c>
      <c r="E192" s="7">
        <v>178000</v>
      </c>
      <c r="F192" s="7">
        <f t="shared" si="26"/>
        <v>0</v>
      </c>
      <c r="G192" s="7">
        <v>178000</v>
      </c>
      <c r="H192" s="7">
        <v>178000</v>
      </c>
      <c r="I192" s="7">
        <f t="shared" si="27"/>
        <v>0</v>
      </c>
      <c r="J192" s="7"/>
    </row>
    <row r="193" spans="1:10" ht="26.25" x14ac:dyDescent="0.25">
      <c r="A193" s="5"/>
      <c r="B193" s="13" t="s">
        <v>332</v>
      </c>
      <c r="C193" s="13" t="s">
        <v>333</v>
      </c>
      <c r="D193" s="7">
        <v>156000</v>
      </c>
      <c r="E193" s="7">
        <v>160000</v>
      </c>
      <c r="F193" s="12">
        <f t="shared" si="26"/>
        <v>4000</v>
      </c>
      <c r="G193" s="7">
        <v>156000</v>
      </c>
      <c r="H193" s="7">
        <v>160000</v>
      </c>
      <c r="I193" s="12">
        <f t="shared" si="27"/>
        <v>4000</v>
      </c>
      <c r="J193" s="14" t="s">
        <v>431</v>
      </c>
    </row>
    <row r="194" spans="1:10" ht="26.25" x14ac:dyDescent="0.25">
      <c r="A194" s="5"/>
      <c r="B194" s="13" t="s">
        <v>334</v>
      </c>
      <c r="C194" s="13" t="s">
        <v>335</v>
      </c>
      <c r="D194" s="7">
        <v>370000</v>
      </c>
      <c r="E194" s="7">
        <v>390000</v>
      </c>
      <c r="F194" s="12">
        <f t="shared" si="26"/>
        <v>20000</v>
      </c>
      <c r="G194" s="7">
        <v>370000</v>
      </c>
      <c r="H194" s="7">
        <v>390000</v>
      </c>
      <c r="I194" s="12">
        <f t="shared" si="27"/>
        <v>20000</v>
      </c>
      <c r="J194" s="14" t="s">
        <v>431</v>
      </c>
    </row>
    <row r="195" spans="1:10" x14ac:dyDescent="0.25">
      <c r="A195" s="5"/>
      <c r="B195" s="6" t="s">
        <v>336</v>
      </c>
      <c r="C195" s="6" t="s">
        <v>337</v>
      </c>
      <c r="D195" s="7">
        <v>80000</v>
      </c>
      <c r="E195" s="7">
        <v>80000</v>
      </c>
      <c r="F195" s="7">
        <f t="shared" si="26"/>
        <v>0</v>
      </c>
      <c r="G195" s="7">
        <v>80000</v>
      </c>
      <c r="H195" s="7">
        <v>80000</v>
      </c>
      <c r="I195" s="7">
        <f t="shared" si="27"/>
        <v>0</v>
      </c>
      <c r="J195" s="7"/>
    </row>
    <row r="196" spans="1:10" x14ac:dyDescent="0.25">
      <c r="A196" s="5"/>
      <c r="B196" s="6" t="s">
        <v>338</v>
      </c>
      <c r="C196" s="6" t="s">
        <v>339</v>
      </c>
      <c r="D196" s="7">
        <v>40000</v>
      </c>
      <c r="E196" s="7">
        <v>40000</v>
      </c>
      <c r="F196" s="7">
        <f t="shared" si="26"/>
        <v>0</v>
      </c>
      <c r="G196" s="7">
        <v>40000</v>
      </c>
      <c r="H196" s="7">
        <v>40000</v>
      </c>
      <c r="I196" s="7">
        <f t="shared" si="27"/>
        <v>0</v>
      </c>
      <c r="J196" s="7"/>
    </row>
    <row r="197" spans="1:10" ht="26.25" x14ac:dyDescent="0.25">
      <c r="A197" s="5"/>
      <c r="B197" s="13" t="s">
        <v>340</v>
      </c>
      <c r="C197" s="13" t="s">
        <v>341</v>
      </c>
      <c r="D197" s="7">
        <v>50000</v>
      </c>
      <c r="E197" s="7">
        <v>62000</v>
      </c>
      <c r="F197" s="12">
        <f t="shared" si="26"/>
        <v>12000</v>
      </c>
      <c r="G197" s="7">
        <v>50000</v>
      </c>
      <c r="H197" s="7">
        <v>62000</v>
      </c>
      <c r="I197" s="12">
        <f t="shared" si="27"/>
        <v>12000</v>
      </c>
      <c r="J197" s="14" t="s">
        <v>431</v>
      </c>
    </row>
    <row r="198" spans="1:10" x14ac:dyDescent="0.25">
      <c r="A198" s="5"/>
      <c r="B198" s="6" t="s">
        <v>342</v>
      </c>
      <c r="C198" s="6" t="s">
        <v>343</v>
      </c>
      <c r="D198" s="7">
        <v>20000</v>
      </c>
      <c r="E198" s="7">
        <v>20000</v>
      </c>
      <c r="F198" s="7">
        <f t="shared" si="26"/>
        <v>0</v>
      </c>
      <c r="G198" s="7">
        <v>20000</v>
      </c>
      <c r="H198" s="7">
        <v>20000</v>
      </c>
      <c r="I198" s="7">
        <f t="shared" si="27"/>
        <v>0</v>
      </c>
      <c r="J198" s="7"/>
    </row>
    <row r="199" spans="1:10" x14ac:dyDescent="0.25">
      <c r="A199" s="5"/>
      <c r="B199" s="6" t="s">
        <v>344</v>
      </c>
      <c r="C199" s="6" t="s">
        <v>345</v>
      </c>
      <c r="D199" s="7">
        <v>210000</v>
      </c>
      <c r="E199" s="7">
        <v>210000</v>
      </c>
      <c r="F199" s="7">
        <f t="shared" si="26"/>
        <v>0</v>
      </c>
      <c r="G199" s="7">
        <v>210000</v>
      </c>
      <c r="H199" s="7">
        <v>210000</v>
      </c>
      <c r="I199" s="7">
        <f t="shared" si="27"/>
        <v>0</v>
      </c>
      <c r="J199" s="7"/>
    </row>
    <row r="200" spans="1:10" x14ac:dyDescent="0.25">
      <c r="A200" s="5"/>
      <c r="B200" s="6" t="s">
        <v>346</v>
      </c>
      <c r="C200" s="6" t="s">
        <v>347</v>
      </c>
      <c r="D200" s="7">
        <v>120000</v>
      </c>
      <c r="E200" s="7">
        <v>120000</v>
      </c>
      <c r="F200" s="7">
        <f t="shared" si="26"/>
        <v>0</v>
      </c>
      <c r="G200" s="7">
        <v>120000</v>
      </c>
      <c r="H200" s="7">
        <v>120000</v>
      </c>
      <c r="I200" s="7">
        <f t="shared" si="27"/>
        <v>0</v>
      </c>
      <c r="J200" s="7"/>
    </row>
    <row r="201" spans="1:10" x14ac:dyDescent="0.25">
      <c r="A201" s="5"/>
      <c r="B201" s="6" t="s">
        <v>348</v>
      </c>
      <c r="C201" s="6" t="s">
        <v>349</v>
      </c>
      <c r="D201" s="7">
        <v>21000</v>
      </c>
      <c r="E201" s="7">
        <v>21000</v>
      </c>
      <c r="F201" s="7">
        <f t="shared" si="26"/>
        <v>0</v>
      </c>
      <c r="G201" s="7">
        <v>21000</v>
      </c>
      <c r="H201" s="7">
        <v>21000</v>
      </c>
      <c r="I201" s="7">
        <f t="shared" si="27"/>
        <v>0</v>
      </c>
      <c r="J201" s="7"/>
    </row>
    <row r="202" spans="1:10" x14ac:dyDescent="0.25">
      <c r="A202" s="5"/>
      <c r="B202" s="6" t="s">
        <v>350</v>
      </c>
      <c r="C202" s="6" t="s">
        <v>351</v>
      </c>
      <c r="D202" s="7">
        <v>15000</v>
      </c>
      <c r="E202" s="7">
        <v>15000</v>
      </c>
      <c r="F202" s="7">
        <f t="shared" si="26"/>
        <v>0</v>
      </c>
      <c r="G202" s="7">
        <v>15000</v>
      </c>
      <c r="H202" s="7">
        <v>15000</v>
      </c>
      <c r="I202" s="7">
        <f t="shared" si="27"/>
        <v>0</v>
      </c>
      <c r="J202" s="7"/>
    </row>
    <row r="203" spans="1:10" x14ac:dyDescent="0.25">
      <c r="A203" s="5"/>
      <c r="B203" s="6" t="s">
        <v>352</v>
      </c>
      <c r="C203" s="6" t="s">
        <v>353</v>
      </c>
      <c r="D203" s="7">
        <v>4000</v>
      </c>
      <c r="E203" s="7">
        <v>4000</v>
      </c>
      <c r="F203" s="7">
        <f t="shared" si="26"/>
        <v>0</v>
      </c>
      <c r="G203" s="7">
        <v>4000</v>
      </c>
      <c r="H203" s="7">
        <v>4000</v>
      </c>
      <c r="I203" s="7">
        <f t="shared" si="27"/>
        <v>0</v>
      </c>
      <c r="J203" s="7"/>
    </row>
    <row r="204" spans="1:10" x14ac:dyDescent="0.25">
      <c r="A204" s="5"/>
      <c r="B204" s="6" t="s">
        <v>354</v>
      </c>
      <c r="C204" s="6" t="s">
        <v>355</v>
      </c>
      <c r="D204" s="7">
        <v>36000</v>
      </c>
      <c r="E204" s="7">
        <v>36000</v>
      </c>
      <c r="F204" s="7">
        <f t="shared" si="26"/>
        <v>0</v>
      </c>
      <c r="G204" s="7">
        <v>36000</v>
      </c>
      <c r="H204" s="7">
        <v>36000</v>
      </c>
      <c r="I204" s="7">
        <f t="shared" si="27"/>
        <v>0</v>
      </c>
      <c r="J204" s="7"/>
    </row>
    <row r="205" spans="1:10" ht="26.25" x14ac:dyDescent="0.25">
      <c r="A205" s="5"/>
      <c r="B205" s="13" t="s">
        <v>356</v>
      </c>
      <c r="C205" s="13" t="s">
        <v>357</v>
      </c>
      <c r="D205" s="7">
        <v>60000</v>
      </c>
      <c r="E205" s="7">
        <v>90000</v>
      </c>
      <c r="F205" s="12">
        <f t="shared" si="26"/>
        <v>30000</v>
      </c>
      <c r="G205" s="7">
        <v>60000</v>
      </c>
      <c r="H205" s="7">
        <v>90000</v>
      </c>
      <c r="I205" s="12">
        <f t="shared" si="27"/>
        <v>30000</v>
      </c>
      <c r="J205" s="14" t="s">
        <v>431</v>
      </c>
    </row>
    <row r="206" spans="1:10" x14ac:dyDescent="0.25">
      <c r="A206" s="2" t="s">
        <v>358</v>
      </c>
      <c r="B206" s="3"/>
      <c r="C206" s="2" t="s">
        <v>359</v>
      </c>
      <c r="D206" s="4">
        <f t="shared" ref="D206:I206" si="28">+D207+D208</f>
        <v>3600</v>
      </c>
      <c r="E206" s="4">
        <f t="shared" si="28"/>
        <v>3600</v>
      </c>
      <c r="F206" s="4">
        <f t="shared" si="28"/>
        <v>0</v>
      </c>
      <c r="G206" s="4">
        <f t="shared" si="28"/>
        <v>2100</v>
      </c>
      <c r="H206" s="4">
        <f t="shared" si="28"/>
        <v>2100</v>
      </c>
      <c r="I206" s="4">
        <f t="shared" si="28"/>
        <v>0</v>
      </c>
      <c r="J206" s="4"/>
    </row>
    <row r="207" spans="1:10" x14ac:dyDescent="0.25">
      <c r="A207" s="5"/>
      <c r="B207" s="6" t="s">
        <v>52</v>
      </c>
      <c r="C207" s="6" t="s">
        <v>53</v>
      </c>
      <c r="D207" s="7">
        <v>3500</v>
      </c>
      <c r="E207" s="7">
        <v>3500</v>
      </c>
      <c r="F207" s="7">
        <f>E207-D207</f>
        <v>0</v>
      </c>
      <c r="G207" s="7">
        <v>2000</v>
      </c>
      <c r="H207" s="7">
        <v>2000</v>
      </c>
      <c r="I207" s="7">
        <f>H207-G207</f>
        <v>0</v>
      </c>
      <c r="J207" s="7"/>
    </row>
    <row r="208" spans="1:10" x14ac:dyDescent="0.25">
      <c r="A208" s="5"/>
      <c r="B208" s="6" t="s">
        <v>114</v>
      </c>
      <c r="C208" s="6" t="s">
        <v>115</v>
      </c>
      <c r="D208" s="7">
        <v>100</v>
      </c>
      <c r="E208" s="7">
        <v>100</v>
      </c>
      <c r="F208" s="7">
        <f>E208-D208</f>
        <v>0</v>
      </c>
      <c r="G208" s="7">
        <v>100</v>
      </c>
      <c r="H208" s="7">
        <v>100</v>
      </c>
      <c r="I208" s="7">
        <f>H208-G208</f>
        <v>0</v>
      </c>
      <c r="J208" s="7"/>
    </row>
    <row r="209" spans="1:10" x14ac:dyDescent="0.25">
      <c r="A209" s="2" t="s">
        <v>360</v>
      </c>
      <c r="B209" s="3"/>
      <c r="C209" s="2" t="s">
        <v>361</v>
      </c>
      <c r="D209" s="4">
        <f t="shared" ref="D209:I209" si="29">+D210+D211+D212+D213</f>
        <v>12050</v>
      </c>
      <c r="E209" s="4">
        <f t="shared" si="29"/>
        <v>12050</v>
      </c>
      <c r="F209" s="4">
        <f t="shared" si="29"/>
        <v>0</v>
      </c>
      <c r="G209" s="4">
        <f t="shared" si="29"/>
        <v>12300</v>
      </c>
      <c r="H209" s="4">
        <f t="shared" si="29"/>
        <v>12300</v>
      </c>
      <c r="I209" s="4">
        <f t="shared" si="29"/>
        <v>0</v>
      </c>
      <c r="J209" s="4"/>
    </row>
    <row r="210" spans="1:10" x14ac:dyDescent="0.25">
      <c r="A210" s="5"/>
      <c r="B210" s="6" t="s">
        <v>52</v>
      </c>
      <c r="C210" s="6" t="s">
        <v>53</v>
      </c>
      <c r="D210" s="7">
        <v>2200</v>
      </c>
      <c r="E210" s="7">
        <v>2200</v>
      </c>
      <c r="F210" s="7">
        <f>E210-D210</f>
        <v>0</v>
      </c>
      <c r="G210" s="7">
        <v>2000</v>
      </c>
      <c r="H210" s="7">
        <v>2000</v>
      </c>
      <c r="I210" s="7">
        <f>H210-G210</f>
        <v>0</v>
      </c>
      <c r="J210" s="7"/>
    </row>
    <row r="211" spans="1:10" x14ac:dyDescent="0.25">
      <c r="A211" s="5"/>
      <c r="B211" s="6" t="s">
        <v>114</v>
      </c>
      <c r="C211" s="6" t="s">
        <v>115</v>
      </c>
      <c r="D211" s="7">
        <v>9200</v>
      </c>
      <c r="E211" s="7">
        <v>9200</v>
      </c>
      <c r="F211" s="7">
        <f>E211-D211</f>
        <v>0</v>
      </c>
      <c r="G211" s="7">
        <v>9200</v>
      </c>
      <c r="H211" s="7">
        <v>9200</v>
      </c>
      <c r="I211" s="7">
        <f>H211-G211</f>
        <v>0</v>
      </c>
      <c r="J211" s="7"/>
    </row>
    <row r="212" spans="1:10" x14ac:dyDescent="0.25">
      <c r="A212" s="5"/>
      <c r="B212" s="6" t="s">
        <v>362</v>
      </c>
      <c r="C212" s="6" t="s">
        <v>363</v>
      </c>
      <c r="D212" s="7">
        <v>150</v>
      </c>
      <c r="E212" s="7">
        <v>150</v>
      </c>
      <c r="F212" s="7">
        <f>E212-D212</f>
        <v>0</v>
      </c>
      <c r="G212" s="7">
        <v>100</v>
      </c>
      <c r="H212" s="7">
        <v>100</v>
      </c>
      <c r="I212" s="7">
        <f>H212-G212</f>
        <v>0</v>
      </c>
      <c r="J212" s="7"/>
    </row>
    <row r="213" spans="1:10" x14ac:dyDescent="0.25">
      <c r="A213" s="5"/>
      <c r="B213" s="6" t="s">
        <v>364</v>
      </c>
      <c r="C213" s="6" t="s">
        <v>365</v>
      </c>
      <c r="D213" s="7">
        <v>500</v>
      </c>
      <c r="E213" s="7">
        <v>500</v>
      </c>
      <c r="F213" s="7">
        <f>E213-D213</f>
        <v>0</v>
      </c>
      <c r="G213" s="7">
        <v>1000</v>
      </c>
      <c r="H213" s="7">
        <v>1000</v>
      </c>
      <c r="I213" s="7">
        <f>H213-G213</f>
        <v>0</v>
      </c>
      <c r="J213" s="7"/>
    </row>
    <row r="214" spans="1:10" x14ac:dyDescent="0.25">
      <c r="A214" s="2" t="s">
        <v>366</v>
      </c>
      <c r="B214" s="3"/>
      <c r="C214" s="2" t="s">
        <v>367</v>
      </c>
      <c r="D214" s="4">
        <f t="shared" ref="D214:I214" si="30">+D215+D216</f>
        <v>1150</v>
      </c>
      <c r="E214" s="4">
        <f t="shared" si="30"/>
        <v>1150</v>
      </c>
      <c r="F214" s="4">
        <f t="shared" si="30"/>
        <v>0</v>
      </c>
      <c r="G214" s="4">
        <f t="shared" si="30"/>
        <v>1150</v>
      </c>
      <c r="H214" s="4">
        <f t="shared" si="30"/>
        <v>1150</v>
      </c>
      <c r="I214" s="4">
        <f t="shared" si="30"/>
        <v>0</v>
      </c>
      <c r="J214" s="4"/>
    </row>
    <row r="215" spans="1:10" x14ac:dyDescent="0.25">
      <c r="A215" s="5"/>
      <c r="B215" s="6" t="s">
        <v>52</v>
      </c>
      <c r="C215" s="6" t="s">
        <v>53</v>
      </c>
      <c r="D215" s="7">
        <v>150</v>
      </c>
      <c r="E215" s="7">
        <v>150</v>
      </c>
      <c r="F215" s="7">
        <f>E215-D215</f>
        <v>0</v>
      </c>
      <c r="G215" s="7">
        <v>150</v>
      </c>
      <c r="H215" s="7">
        <v>150</v>
      </c>
      <c r="I215" s="7">
        <f>H215-G215</f>
        <v>0</v>
      </c>
      <c r="J215" s="7"/>
    </row>
    <row r="216" spans="1:10" x14ac:dyDescent="0.25">
      <c r="A216" s="5"/>
      <c r="B216" s="6" t="s">
        <v>364</v>
      </c>
      <c r="C216" s="6" t="s">
        <v>365</v>
      </c>
      <c r="D216" s="7">
        <v>1000</v>
      </c>
      <c r="E216" s="7">
        <v>1000</v>
      </c>
      <c r="F216" s="7">
        <f>E216-D216</f>
        <v>0</v>
      </c>
      <c r="G216" s="7">
        <v>1000</v>
      </c>
      <c r="H216" s="7">
        <v>1000</v>
      </c>
      <c r="I216" s="7">
        <f>H216-G216</f>
        <v>0</v>
      </c>
      <c r="J216" s="7"/>
    </row>
    <row r="217" spans="1:10" x14ac:dyDescent="0.25">
      <c r="A217" s="2" t="s">
        <v>368</v>
      </c>
      <c r="B217" s="3"/>
      <c r="C217" s="2" t="s">
        <v>369</v>
      </c>
      <c r="D217" s="4">
        <f t="shared" ref="D217:I217" si="31">+D218+D219+D220</f>
        <v>5900</v>
      </c>
      <c r="E217" s="4">
        <f t="shared" si="31"/>
        <v>5900</v>
      </c>
      <c r="F217" s="4">
        <f t="shared" si="31"/>
        <v>0</v>
      </c>
      <c r="G217" s="4">
        <f t="shared" si="31"/>
        <v>5700</v>
      </c>
      <c r="H217" s="4">
        <f t="shared" si="31"/>
        <v>5700</v>
      </c>
      <c r="I217" s="4">
        <f t="shared" si="31"/>
        <v>0</v>
      </c>
      <c r="J217" s="4"/>
    </row>
    <row r="218" spans="1:10" x14ac:dyDescent="0.25">
      <c r="A218" s="5"/>
      <c r="B218" s="6" t="s">
        <v>52</v>
      </c>
      <c r="C218" s="6" t="s">
        <v>53</v>
      </c>
      <c r="D218" s="7">
        <v>400</v>
      </c>
      <c r="E218" s="7">
        <v>400</v>
      </c>
      <c r="F218" s="7">
        <f>E218-D218</f>
        <v>0</v>
      </c>
      <c r="G218" s="7">
        <v>400</v>
      </c>
      <c r="H218" s="7">
        <v>400</v>
      </c>
      <c r="I218" s="7">
        <f>H218-G218</f>
        <v>0</v>
      </c>
      <c r="J218" s="7"/>
    </row>
    <row r="219" spans="1:10" x14ac:dyDescent="0.25">
      <c r="A219" s="5"/>
      <c r="B219" s="6" t="s">
        <v>370</v>
      </c>
      <c r="C219" s="6" t="s">
        <v>371</v>
      </c>
      <c r="D219" s="7">
        <v>5000</v>
      </c>
      <c r="E219" s="7">
        <v>5000</v>
      </c>
      <c r="F219" s="7">
        <f>E219-D219</f>
        <v>0</v>
      </c>
      <c r="G219" s="7">
        <v>5000</v>
      </c>
      <c r="H219" s="7">
        <v>5000</v>
      </c>
      <c r="I219" s="7">
        <f>H219-G219</f>
        <v>0</v>
      </c>
      <c r="J219" s="7"/>
    </row>
    <row r="220" spans="1:10" x14ac:dyDescent="0.25">
      <c r="A220" s="5"/>
      <c r="B220" s="6" t="s">
        <v>364</v>
      </c>
      <c r="C220" s="6" t="s">
        <v>365</v>
      </c>
      <c r="D220" s="7">
        <v>500</v>
      </c>
      <c r="E220" s="7">
        <v>500</v>
      </c>
      <c r="F220" s="7">
        <f>E220-D220</f>
        <v>0</v>
      </c>
      <c r="G220" s="7">
        <v>300</v>
      </c>
      <c r="H220" s="7">
        <v>300</v>
      </c>
      <c r="I220" s="7">
        <f>H220-G220</f>
        <v>0</v>
      </c>
      <c r="J220" s="7"/>
    </row>
    <row r="221" spans="1:10" x14ac:dyDescent="0.25">
      <c r="A221" s="2" t="s">
        <v>372</v>
      </c>
      <c r="B221" s="3"/>
      <c r="C221" s="2" t="s">
        <v>373</v>
      </c>
      <c r="D221" s="4">
        <f t="shared" ref="D221:I221" si="32">+D222+D223</f>
        <v>700</v>
      </c>
      <c r="E221" s="4">
        <f t="shared" si="32"/>
        <v>700</v>
      </c>
      <c r="F221" s="4">
        <f t="shared" si="32"/>
        <v>0</v>
      </c>
      <c r="G221" s="4">
        <f t="shared" si="32"/>
        <v>700</v>
      </c>
      <c r="H221" s="4">
        <f t="shared" si="32"/>
        <v>700</v>
      </c>
      <c r="I221" s="4">
        <f t="shared" si="32"/>
        <v>0</v>
      </c>
      <c r="J221" s="4"/>
    </row>
    <row r="222" spans="1:10" x14ac:dyDescent="0.25">
      <c r="A222" s="5"/>
      <c r="B222" s="6" t="s">
        <v>52</v>
      </c>
      <c r="C222" s="6" t="s">
        <v>53</v>
      </c>
      <c r="D222" s="7">
        <v>200</v>
      </c>
      <c r="E222" s="7">
        <v>200</v>
      </c>
      <c r="F222" s="7">
        <f>E222-D222</f>
        <v>0</v>
      </c>
      <c r="G222" s="7">
        <v>200</v>
      </c>
      <c r="H222" s="7">
        <v>200</v>
      </c>
      <c r="I222" s="7">
        <f>H222-G222</f>
        <v>0</v>
      </c>
      <c r="J222" s="7"/>
    </row>
    <row r="223" spans="1:10" x14ac:dyDescent="0.25">
      <c r="A223" s="5"/>
      <c r="B223" s="6" t="s">
        <v>364</v>
      </c>
      <c r="C223" s="6" t="s">
        <v>365</v>
      </c>
      <c r="D223" s="7">
        <v>500</v>
      </c>
      <c r="E223" s="7">
        <v>500</v>
      </c>
      <c r="F223" s="7">
        <f>E223-D223</f>
        <v>0</v>
      </c>
      <c r="G223" s="7">
        <v>500</v>
      </c>
      <c r="H223" s="7">
        <v>500</v>
      </c>
      <c r="I223" s="7">
        <f>H223-G223</f>
        <v>0</v>
      </c>
      <c r="J223" s="7"/>
    </row>
    <row r="224" spans="1:10" x14ac:dyDescent="0.25">
      <c r="A224" s="2" t="s">
        <v>374</v>
      </c>
      <c r="B224" s="3"/>
      <c r="C224" s="2" t="s">
        <v>375</v>
      </c>
      <c r="D224" s="4">
        <f t="shared" ref="D224:I224" si="33">+D225+D226+D227</f>
        <v>11900</v>
      </c>
      <c r="E224" s="4">
        <f t="shared" si="33"/>
        <v>11900</v>
      </c>
      <c r="F224" s="4">
        <f t="shared" si="33"/>
        <v>0</v>
      </c>
      <c r="G224" s="4">
        <f t="shared" si="33"/>
        <v>12500</v>
      </c>
      <c r="H224" s="4">
        <f t="shared" si="33"/>
        <v>12500</v>
      </c>
      <c r="I224" s="4">
        <f t="shared" si="33"/>
        <v>0</v>
      </c>
      <c r="J224" s="4"/>
    </row>
    <row r="225" spans="1:10" x14ac:dyDescent="0.25">
      <c r="A225" s="5"/>
      <c r="B225" s="6" t="s">
        <v>52</v>
      </c>
      <c r="C225" s="6" t="s">
        <v>53</v>
      </c>
      <c r="D225" s="7">
        <v>3500</v>
      </c>
      <c r="E225" s="7">
        <v>3500</v>
      </c>
      <c r="F225" s="7">
        <f>E225-D225</f>
        <v>0</v>
      </c>
      <c r="G225" s="7">
        <v>3500</v>
      </c>
      <c r="H225" s="7">
        <v>3500</v>
      </c>
      <c r="I225" s="7">
        <f>H225-G225</f>
        <v>0</v>
      </c>
      <c r="J225" s="7"/>
    </row>
    <row r="226" spans="1:10" x14ac:dyDescent="0.25">
      <c r="A226" s="5"/>
      <c r="B226" s="6" t="s">
        <v>114</v>
      </c>
      <c r="C226" s="6" t="s">
        <v>115</v>
      </c>
      <c r="D226" s="7">
        <v>8000</v>
      </c>
      <c r="E226" s="7">
        <v>8000</v>
      </c>
      <c r="F226" s="7">
        <f>E226-D226</f>
        <v>0</v>
      </c>
      <c r="G226" s="7">
        <v>8500</v>
      </c>
      <c r="H226" s="7">
        <v>8500</v>
      </c>
      <c r="I226" s="7">
        <f>H226-G226</f>
        <v>0</v>
      </c>
      <c r="J226" s="7"/>
    </row>
    <row r="227" spans="1:10" x14ac:dyDescent="0.25">
      <c r="A227" s="5"/>
      <c r="B227" s="6" t="s">
        <v>362</v>
      </c>
      <c r="C227" s="6" t="s">
        <v>363</v>
      </c>
      <c r="D227" s="7">
        <v>400</v>
      </c>
      <c r="E227" s="7">
        <v>400</v>
      </c>
      <c r="F227" s="7">
        <f>E227-D227</f>
        <v>0</v>
      </c>
      <c r="G227" s="7">
        <v>500</v>
      </c>
      <c r="H227" s="7">
        <v>500</v>
      </c>
      <c r="I227" s="7">
        <f>H227-G227</f>
        <v>0</v>
      </c>
      <c r="J227" s="7"/>
    </row>
    <row r="228" spans="1:10" x14ac:dyDescent="0.25">
      <c r="A228" s="2" t="s">
        <v>376</v>
      </c>
      <c r="B228" s="3"/>
      <c r="C228" s="2" t="s">
        <v>377</v>
      </c>
      <c r="D228" s="4">
        <f t="shared" ref="D228:I228" si="34">+D229+D230+D231+D232</f>
        <v>13900</v>
      </c>
      <c r="E228" s="4">
        <f t="shared" si="34"/>
        <v>13900</v>
      </c>
      <c r="F228" s="4">
        <f t="shared" si="34"/>
        <v>0</v>
      </c>
      <c r="G228" s="4">
        <f t="shared" si="34"/>
        <v>13900</v>
      </c>
      <c r="H228" s="4">
        <f t="shared" si="34"/>
        <v>13900</v>
      </c>
      <c r="I228" s="4">
        <f t="shared" si="34"/>
        <v>0</v>
      </c>
      <c r="J228" s="4"/>
    </row>
    <row r="229" spans="1:10" x14ac:dyDescent="0.25">
      <c r="A229" s="5"/>
      <c r="B229" s="6" t="s">
        <v>52</v>
      </c>
      <c r="C229" s="6" t="s">
        <v>53</v>
      </c>
      <c r="D229" s="7">
        <v>2400</v>
      </c>
      <c r="E229" s="7">
        <v>2400</v>
      </c>
      <c r="F229" s="7">
        <f>E229-D229</f>
        <v>0</v>
      </c>
      <c r="G229" s="7">
        <v>2400</v>
      </c>
      <c r="H229" s="7">
        <v>2400</v>
      </c>
      <c r="I229" s="7">
        <f>H229-G229</f>
        <v>0</v>
      </c>
      <c r="J229" s="7"/>
    </row>
    <row r="230" spans="1:10" x14ac:dyDescent="0.25">
      <c r="A230" s="5"/>
      <c r="B230" s="6" t="s">
        <v>114</v>
      </c>
      <c r="C230" s="6" t="s">
        <v>115</v>
      </c>
      <c r="D230" s="7">
        <v>9000</v>
      </c>
      <c r="E230" s="7">
        <v>9000</v>
      </c>
      <c r="F230" s="7">
        <f>E230-D230</f>
        <v>0</v>
      </c>
      <c r="G230" s="7">
        <v>9000</v>
      </c>
      <c r="H230" s="7">
        <v>9000</v>
      </c>
      <c r="I230" s="7">
        <f>H230-G230</f>
        <v>0</v>
      </c>
      <c r="J230" s="7"/>
    </row>
    <row r="231" spans="1:10" x14ac:dyDescent="0.25">
      <c r="A231" s="5"/>
      <c r="B231" s="6" t="s">
        <v>362</v>
      </c>
      <c r="C231" s="6" t="s">
        <v>363</v>
      </c>
      <c r="D231" s="7">
        <v>1000</v>
      </c>
      <c r="E231" s="7">
        <v>1000</v>
      </c>
      <c r="F231" s="7">
        <f>E231-D231</f>
        <v>0</v>
      </c>
      <c r="G231" s="7">
        <v>1000</v>
      </c>
      <c r="H231" s="7">
        <v>1000</v>
      </c>
      <c r="I231" s="7">
        <f>H231-G231</f>
        <v>0</v>
      </c>
      <c r="J231" s="7"/>
    </row>
    <row r="232" spans="1:10" x14ac:dyDescent="0.25">
      <c r="A232" s="5"/>
      <c r="B232" s="6" t="s">
        <v>364</v>
      </c>
      <c r="C232" s="6" t="s">
        <v>365</v>
      </c>
      <c r="D232" s="7">
        <v>1500</v>
      </c>
      <c r="E232" s="7">
        <v>1500</v>
      </c>
      <c r="F232" s="7">
        <f>E232-D232</f>
        <v>0</v>
      </c>
      <c r="G232" s="7">
        <v>1500</v>
      </c>
      <c r="H232" s="7">
        <v>1500</v>
      </c>
      <c r="I232" s="7">
        <f>H232-G232</f>
        <v>0</v>
      </c>
      <c r="J232" s="7"/>
    </row>
    <row r="233" spans="1:10" x14ac:dyDescent="0.25">
      <c r="A233" s="2" t="s">
        <v>378</v>
      </c>
      <c r="B233" s="3"/>
      <c r="C233" s="2" t="s">
        <v>379</v>
      </c>
      <c r="D233" s="4">
        <f t="shared" ref="D233:I233" si="35">+D234</f>
        <v>50</v>
      </c>
      <c r="E233" s="4">
        <f t="shared" si="35"/>
        <v>50</v>
      </c>
      <c r="F233" s="4">
        <f t="shared" si="35"/>
        <v>0</v>
      </c>
      <c r="G233" s="4">
        <f t="shared" si="35"/>
        <v>50</v>
      </c>
      <c r="H233" s="4">
        <f t="shared" si="35"/>
        <v>50</v>
      </c>
      <c r="I233" s="4">
        <f t="shared" si="35"/>
        <v>0</v>
      </c>
      <c r="J233" s="4"/>
    </row>
    <row r="234" spans="1:10" x14ac:dyDescent="0.25">
      <c r="A234" s="5"/>
      <c r="B234" s="6" t="s">
        <v>52</v>
      </c>
      <c r="C234" s="6" t="s">
        <v>53</v>
      </c>
      <c r="D234" s="7">
        <v>50</v>
      </c>
      <c r="E234" s="7">
        <v>50</v>
      </c>
      <c r="F234" s="7">
        <f>E234-D234</f>
        <v>0</v>
      </c>
      <c r="G234" s="7">
        <v>50</v>
      </c>
      <c r="H234" s="7">
        <v>50</v>
      </c>
      <c r="I234" s="7">
        <f>H234-G234</f>
        <v>0</v>
      </c>
      <c r="J234" s="7"/>
    </row>
    <row r="235" spans="1:10" x14ac:dyDescent="0.25">
      <c r="A235" s="2" t="s">
        <v>380</v>
      </c>
      <c r="B235" s="3"/>
      <c r="C235" s="2" t="s">
        <v>381</v>
      </c>
      <c r="D235" s="4">
        <f t="shared" ref="D235:I235" si="36">+D236+D237</f>
        <v>1080</v>
      </c>
      <c r="E235" s="4">
        <f t="shared" si="36"/>
        <v>1080</v>
      </c>
      <c r="F235" s="4">
        <f t="shared" si="36"/>
        <v>0</v>
      </c>
      <c r="G235" s="4">
        <f t="shared" si="36"/>
        <v>1080</v>
      </c>
      <c r="H235" s="4">
        <f t="shared" si="36"/>
        <v>1080</v>
      </c>
      <c r="I235" s="4">
        <f t="shared" si="36"/>
        <v>0</v>
      </c>
      <c r="J235" s="4"/>
    </row>
    <row r="236" spans="1:10" x14ac:dyDescent="0.25">
      <c r="A236" s="5"/>
      <c r="B236" s="6" t="s">
        <v>52</v>
      </c>
      <c r="C236" s="6" t="s">
        <v>53</v>
      </c>
      <c r="D236" s="7">
        <v>80</v>
      </c>
      <c r="E236" s="7">
        <v>80</v>
      </c>
      <c r="F236" s="7">
        <f>E236-D236</f>
        <v>0</v>
      </c>
      <c r="G236" s="7">
        <v>80</v>
      </c>
      <c r="H236" s="7">
        <v>80</v>
      </c>
      <c r="I236" s="7">
        <f>H236-G236</f>
        <v>0</v>
      </c>
      <c r="J236" s="7"/>
    </row>
    <row r="237" spans="1:10" x14ac:dyDescent="0.25">
      <c r="A237" s="5"/>
      <c r="B237" s="6" t="s">
        <v>114</v>
      </c>
      <c r="C237" s="6" t="s">
        <v>115</v>
      </c>
      <c r="D237" s="7">
        <v>1000</v>
      </c>
      <c r="E237" s="7">
        <v>1000</v>
      </c>
      <c r="F237" s="7">
        <f>E237-D237</f>
        <v>0</v>
      </c>
      <c r="G237" s="7">
        <v>1000</v>
      </c>
      <c r="H237" s="7">
        <v>1000</v>
      </c>
      <c r="I237" s="7">
        <f>H237-G237</f>
        <v>0</v>
      </c>
      <c r="J237" s="7"/>
    </row>
    <row r="238" spans="1:10" x14ac:dyDescent="0.25">
      <c r="A238" s="2" t="s">
        <v>382</v>
      </c>
      <c r="B238" s="3"/>
      <c r="C238" s="2" t="s">
        <v>383</v>
      </c>
      <c r="D238" s="4">
        <f t="shared" ref="D238:I238" si="37">+D239+D240+D241+D242</f>
        <v>14800</v>
      </c>
      <c r="E238" s="4">
        <f t="shared" si="37"/>
        <v>14800</v>
      </c>
      <c r="F238" s="4">
        <f t="shared" si="37"/>
        <v>0</v>
      </c>
      <c r="G238" s="4">
        <f t="shared" si="37"/>
        <v>14800</v>
      </c>
      <c r="H238" s="4">
        <f t="shared" si="37"/>
        <v>14800</v>
      </c>
      <c r="I238" s="4">
        <f t="shared" si="37"/>
        <v>0</v>
      </c>
      <c r="J238" s="4"/>
    </row>
    <row r="239" spans="1:10" x14ac:dyDescent="0.25">
      <c r="A239" s="5"/>
      <c r="B239" s="6" t="s">
        <v>52</v>
      </c>
      <c r="C239" s="6" t="s">
        <v>53</v>
      </c>
      <c r="D239" s="7">
        <v>2000</v>
      </c>
      <c r="E239" s="7">
        <v>2000</v>
      </c>
      <c r="F239" s="7">
        <f>E239-D239</f>
        <v>0</v>
      </c>
      <c r="G239" s="7">
        <v>2000</v>
      </c>
      <c r="H239" s="7">
        <v>2000</v>
      </c>
      <c r="I239" s="7">
        <f>H239-G239</f>
        <v>0</v>
      </c>
      <c r="J239" s="7"/>
    </row>
    <row r="240" spans="1:10" x14ac:dyDescent="0.25">
      <c r="A240" s="5"/>
      <c r="B240" s="6" t="s">
        <v>114</v>
      </c>
      <c r="C240" s="6" t="s">
        <v>115</v>
      </c>
      <c r="D240" s="7">
        <v>9500</v>
      </c>
      <c r="E240" s="7">
        <v>9500</v>
      </c>
      <c r="F240" s="7">
        <f>E240-D240</f>
        <v>0</v>
      </c>
      <c r="G240" s="7">
        <v>9500</v>
      </c>
      <c r="H240" s="7">
        <v>9500</v>
      </c>
      <c r="I240" s="7">
        <f>H240-G240</f>
        <v>0</v>
      </c>
      <c r="J240" s="7"/>
    </row>
    <row r="241" spans="1:10" x14ac:dyDescent="0.25">
      <c r="A241" s="5"/>
      <c r="B241" s="6" t="s">
        <v>384</v>
      </c>
      <c r="C241" s="6" t="s">
        <v>385</v>
      </c>
      <c r="D241" s="7">
        <v>800</v>
      </c>
      <c r="E241" s="7">
        <v>800</v>
      </c>
      <c r="F241" s="7">
        <f>E241-D241</f>
        <v>0</v>
      </c>
      <c r="G241" s="7">
        <v>800</v>
      </c>
      <c r="H241" s="7">
        <v>800</v>
      </c>
      <c r="I241" s="7">
        <f>H241-G241</f>
        <v>0</v>
      </c>
      <c r="J241" s="7"/>
    </row>
    <row r="242" spans="1:10" x14ac:dyDescent="0.25">
      <c r="A242" s="5"/>
      <c r="B242" s="6" t="s">
        <v>364</v>
      </c>
      <c r="C242" s="6" t="s">
        <v>365</v>
      </c>
      <c r="D242" s="7">
        <v>2500</v>
      </c>
      <c r="E242" s="7">
        <v>2500</v>
      </c>
      <c r="F242" s="7">
        <f>E242-D242</f>
        <v>0</v>
      </c>
      <c r="G242" s="7">
        <v>2500</v>
      </c>
      <c r="H242" s="7">
        <v>2500</v>
      </c>
      <c r="I242" s="7">
        <f>H242-G242</f>
        <v>0</v>
      </c>
      <c r="J242" s="7"/>
    </row>
    <row r="243" spans="1:10" x14ac:dyDescent="0.25">
      <c r="A243" s="2" t="s">
        <v>386</v>
      </c>
      <c r="B243" s="3"/>
      <c r="C243" s="2" t="s">
        <v>387</v>
      </c>
      <c r="D243" s="4">
        <f t="shared" ref="D243:I243" si="38">+D244+D245+D246+D247</f>
        <v>3350</v>
      </c>
      <c r="E243" s="4">
        <f t="shared" si="38"/>
        <v>3350</v>
      </c>
      <c r="F243" s="4">
        <f t="shared" si="38"/>
        <v>0</v>
      </c>
      <c r="G243" s="4">
        <f t="shared" si="38"/>
        <v>3350</v>
      </c>
      <c r="H243" s="4">
        <f t="shared" si="38"/>
        <v>3350</v>
      </c>
      <c r="I243" s="4">
        <f t="shared" si="38"/>
        <v>0</v>
      </c>
      <c r="J243" s="4"/>
    </row>
    <row r="244" spans="1:10" x14ac:dyDescent="0.25">
      <c r="A244" s="5"/>
      <c r="B244" s="6" t="s">
        <v>52</v>
      </c>
      <c r="C244" s="6" t="s">
        <v>53</v>
      </c>
      <c r="D244" s="7">
        <v>150</v>
      </c>
      <c r="E244" s="7">
        <v>150</v>
      </c>
      <c r="F244" s="7">
        <f>E244-D244</f>
        <v>0</v>
      </c>
      <c r="G244" s="7">
        <v>150</v>
      </c>
      <c r="H244" s="7">
        <v>150</v>
      </c>
      <c r="I244" s="7">
        <f>H244-G244</f>
        <v>0</v>
      </c>
      <c r="J244" s="7"/>
    </row>
    <row r="245" spans="1:10" x14ac:dyDescent="0.25">
      <c r="A245" s="5"/>
      <c r="B245" s="6" t="s">
        <v>114</v>
      </c>
      <c r="C245" s="6" t="s">
        <v>115</v>
      </c>
      <c r="D245" s="7">
        <v>1400</v>
      </c>
      <c r="E245" s="7">
        <v>1400</v>
      </c>
      <c r="F245" s="7">
        <f>E245-D245</f>
        <v>0</v>
      </c>
      <c r="G245" s="7">
        <v>1400</v>
      </c>
      <c r="H245" s="7">
        <v>1400</v>
      </c>
      <c r="I245" s="7">
        <f>H245-G245</f>
        <v>0</v>
      </c>
      <c r="J245" s="7"/>
    </row>
    <row r="246" spans="1:10" x14ac:dyDescent="0.25">
      <c r="A246" s="5"/>
      <c r="B246" s="6" t="s">
        <v>362</v>
      </c>
      <c r="C246" s="6" t="s">
        <v>363</v>
      </c>
      <c r="D246" s="7">
        <v>300</v>
      </c>
      <c r="E246" s="7">
        <v>300</v>
      </c>
      <c r="F246" s="7">
        <f>E246-D246</f>
        <v>0</v>
      </c>
      <c r="G246" s="7">
        <v>300</v>
      </c>
      <c r="H246" s="7">
        <v>300</v>
      </c>
      <c r="I246" s="7">
        <f>H246-G246</f>
        <v>0</v>
      </c>
      <c r="J246" s="7"/>
    </row>
    <row r="247" spans="1:10" x14ac:dyDescent="0.25">
      <c r="A247" s="5"/>
      <c r="B247" s="6" t="s">
        <v>364</v>
      </c>
      <c r="C247" s="6" t="s">
        <v>365</v>
      </c>
      <c r="D247" s="7">
        <v>1500</v>
      </c>
      <c r="E247" s="7">
        <v>1500</v>
      </c>
      <c r="F247" s="7">
        <f>E247-D247</f>
        <v>0</v>
      </c>
      <c r="G247" s="7">
        <v>1500</v>
      </c>
      <c r="H247" s="7">
        <v>1500</v>
      </c>
      <c r="I247" s="7">
        <f>H247-G247</f>
        <v>0</v>
      </c>
      <c r="J247" s="7"/>
    </row>
    <row r="248" spans="1:10" x14ac:dyDescent="0.25">
      <c r="A248" s="2" t="s">
        <v>388</v>
      </c>
      <c r="B248" s="3"/>
      <c r="C248" s="2" t="s">
        <v>389</v>
      </c>
      <c r="D248" s="4">
        <f t="shared" ref="D248:I248" si="39">+D249+D250+D251+D252+D253+D254</f>
        <v>6532.21</v>
      </c>
      <c r="E248" s="4">
        <f t="shared" si="39"/>
        <v>6532.21</v>
      </c>
      <c r="F248" s="4">
        <f t="shared" si="39"/>
        <v>0</v>
      </c>
      <c r="G248" s="4">
        <f t="shared" si="39"/>
        <v>6532.21</v>
      </c>
      <c r="H248" s="4">
        <f t="shared" si="39"/>
        <v>6532.21</v>
      </c>
      <c r="I248" s="4">
        <f t="shared" si="39"/>
        <v>0</v>
      </c>
      <c r="J248" s="4"/>
    </row>
    <row r="249" spans="1:10" x14ac:dyDescent="0.25">
      <c r="A249" s="5"/>
      <c r="B249" s="6" t="s">
        <v>52</v>
      </c>
      <c r="C249" s="6" t="s">
        <v>53</v>
      </c>
      <c r="D249" s="7">
        <v>150</v>
      </c>
      <c r="E249" s="7">
        <v>150</v>
      </c>
      <c r="F249" s="7">
        <f t="shared" ref="F249:F254" si="40">E249-D249</f>
        <v>0</v>
      </c>
      <c r="G249" s="7">
        <v>150</v>
      </c>
      <c r="H249" s="7">
        <v>150</v>
      </c>
      <c r="I249" s="7">
        <f t="shared" ref="I249:I254" si="41">H249-G249</f>
        <v>0</v>
      </c>
      <c r="J249" s="7"/>
    </row>
    <row r="250" spans="1:10" x14ac:dyDescent="0.25">
      <c r="A250" s="5"/>
      <c r="B250" s="6" t="s">
        <v>114</v>
      </c>
      <c r="C250" s="6" t="s">
        <v>115</v>
      </c>
      <c r="D250" s="7">
        <v>240</v>
      </c>
      <c r="E250" s="7">
        <v>240</v>
      </c>
      <c r="F250" s="7">
        <f t="shared" si="40"/>
        <v>0</v>
      </c>
      <c r="G250" s="7">
        <v>240</v>
      </c>
      <c r="H250" s="7">
        <v>240</v>
      </c>
      <c r="I250" s="7">
        <f t="shared" si="41"/>
        <v>0</v>
      </c>
      <c r="J250" s="7"/>
    </row>
    <row r="251" spans="1:10" x14ac:dyDescent="0.25">
      <c r="A251" s="5"/>
      <c r="B251" s="6" t="s">
        <v>384</v>
      </c>
      <c r="C251" s="6" t="s">
        <v>385</v>
      </c>
      <c r="D251" s="7">
        <v>2800</v>
      </c>
      <c r="E251" s="7">
        <v>2800</v>
      </c>
      <c r="F251" s="7">
        <f t="shared" si="40"/>
        <v>0</v>
      </c>
      <c r="G251" s="7">
        <v>2800</v>
      </c>
      <c r="H251" s="7">
        <v>2800</v>
      </c>
      <c r="I251" s="7">
        <f t="shared" si="41"/>
        <v>0</v>
      </c>
      <c r="J251" s="7"/>
    </row>
    <row r="252" spans="1:10" x14ac:dyDescent="0.25">
      <c r="A252" s="5"/>
      <c r="B252" s="6" t="s">
        <v>362</v>
      </c>
      <c r="C252" s="6" t="s">
        <v>363</v>
      </c>
      <c r="D252" s="7">
        <v>22.21</v>
      </c>
      <c r="E252" s="7">
        <v>22.21</v>
      </c>
      <c r="F252" s="7">
        <f t="shared" si="40"/>
        <v>0</v>
      </c>
      <c r="G252" s="7">
        <v>22.21</v>
      </c>
      <c r="H252" s="7">
        <v>22.21</v>
      </c>
      <c r="I252" s="7">
        <f t="shared" si="41"/>
        <v>0</v>
      </c>
      <c r="J252" s="7"/>
    </row>
    <row r="253" spans="1:10" x14ac:dyDescent="0.25">
      <c r="A253" s="5"/>
      <c r="B253" s="6" t="s">
        <v>390</v>
      </c>
      <c r="C253" s="6" t="s">
        <v>391</v>
      </c>
      <c r="D253" s="7">
        <v>320</v>
      </c>
      <c r="E253" s="7">
        <v>320</v>
      </c>
      <c r="F253" s="7">
        <f t="shared" si="40"/>
        <v>0</v>
      </c>
      <c r="G253" s="7">
        <v>320</v>
      </c>
      <c r="H253" s="7">
        <v>320</v>
      </c>
      <c r="I253" s="7">
        <f t="shared" si="41"/>
        <v>0</v>
      </c>
      <c r="J253" s="7"/>
    </row>
    <row r="254" spans="1:10" x14ac:dyDescent="0.25">
      <c r="A254" s="5"/>
      <c r="B254" s="6" t="s">
        <v>364</v>
      </c>
      <c r="C254" s="6" t="s">
        <v>365</v>
      </c>
      <c r="D254" s="7">
        <v>3000</v>
      </c>
      <c r="E254" s="7">
        <v>3000</v>
      </c>
      <c r="F254" s="7">
        <f t="shared" si="40"/>
        <v>0</v>
      </c>
      <c r="G254" s="7">
        <v>3000</v>
      </c>
      <c r="H254" s="7">
        <v>3000</v>
      </c>
      <c r="I254" s="7">
        <f t="shared" si="41"/>
        <v>0</v>
      </c>
      <c r="J254" s="7"/>
    </row>
    <row r="255" spans="1:10" x14ac:dyDescent="0.25">
      <c r="A255" s="2" t="s">
        <v>392</v>
      </c>
      <c r="B255" s="3"/>
      <c r="C255" s="2" t="s">
        <v>393</v>
      </c>
      <c r="D255" s="4">
        <f t="shared" ref="D255:I255" si="42">+D256+D257+D258+D259+D260</f>
        <v>55500</v>
      </c>
      <c r="E255" s="4">
        <f t="shared" si="42"/>
        <v>55500</v>
      </c>
      <c r="F255" s="4">
        <f t="shared" si="42"/>
        <v>0</v>
      </c>
      <c r="G255" s="4">
        <f t="shared" si="42"/>
        <v>68800</v>
      </c>
      <c r="H255" s="4">
        <f t="shared" si="42"/>
        <v>68800</v>
      </c>
      <c r="I255" s="4">
        <f t="shared" si="42"/>
        <v>0</v>
      </c>
      <c r="J255" s="4"/>
    </row>
    <row r="256" spans="1:10" x14ac:dyDescent="0.25">
      <c r="A256" s="5"/>
      <c r="B256" s="6" t="s">
        <v>52</v>
      </c>
      <c r="C256" s="6" t="s">
        <v>53</v>
      </c>
      <c r="D256" s="7">
        <v>1800</v>
      </c>
      <c r="E256" s="7">
        <v>1800</v>
      </c>
      <c r="F256" s="7">
        <f>E256-D256</f>
        <v>0</v>
      </c>
      <c r="G256" s="7">
        <v>2000</v>
      </c>
      <c r="H256" s="7">
        <v>2000</v>
      </c>
      <c r="I256" s="7">
        <f>H256-G256</f>
        <v>0</v>
      </c>
      <c r="J256" s="7"/>
    </row>
    <row r="257" spans="1:10" x14ac:dyDescent="0.25">
      <c r="A257" s="5"/>
      <c r="B257" s="6" t="s">
        <v>114</v>
      </c>
      <c r="C257" s="6" t="s">
        <v>115</v>
      </c>
      <c r="D257" s="7">
        <v>7000</v>
      </c>
      <c r="E257" s="7">
        <v>7000</v>
      </c>
      <c r="F257" s="7">
        <f>E257-D257</f>
        <v>0</v>
      </c>
      <c r="G257" s="7">
        <v>8000</v>
      </c>
      <c r="H257" s="7">
        <v>8000</v>
      </c>
      <c r="I257" s="7">
        <f>H257-G257</f>
        <v>0</v>
      </c>
      <c r="J257" s="7"/>
    </row>
    <row r="258" spans="1:10" x14ac:dyDescent="0.25">
      <c r="A258" s="5"/>
      <c r="B258" s="6" t="s">
        <v>384</v>
      </c>
      <c r="C258" s="6" t="s">
        <v>385</v>
      </c>
      <c r="D258" s="7">
        <v>40000</v>
      </c>
      <c r="E258" s="7">
        <v>40000</v>
      </c>
      <c r="F258" s="7">
        <f>E258-D258</f>
        <v>0</v>
      </c>
      <c r="G258" s="7">
        <v>50000</v>
      </c>
      <c r="H258" s="7">
        <v>50000</v>
      </c>
      <c r="I258" s="7">
        <f>H258-G258</f>
        <v>0</v>
      </c>
      <c r="J258" s="7"/>
    </row>
    <row r="259" spans="1:10" x14ac:dyDescent="0.25">
      <c r="A259" s="5"/>
      <c r="B259" s="6" t="s">
        <v>362</v>
      </c>
      <c r="C259" s="6" t="s">
        <v>363</v>
      </c>
      <c r="D259" s="7">
        <v>700</v>
      </c>
      <c r="E259" s="7">
        <v>700</v>
      </c>
      <c r="F259" s="7">
        <f>E259-D259</f>
        <v>0</v>
      </c>
      <c r="G259" s="7">
        <v>800</v>
      </c>
      <c r="H259" s="7">
        <v>800</v>
      </c>
      <c r="I259" s="7">
        <f>H259-G259</f>
        <v>0</v>
      </c>
      <c r="J259" s="7"/>
    </row>
    <row r="260" spans="1:10" x14ac:dyDescent="0.25">
      <c r="A260" s="5"/>
      <c r="B260" s="6" t="s">
        <v>390</v>
      </c>
      <c r="C260" s="6" t="s">
        <v>391</v>
      </c>
      <c r="D260" s="7">
        <v>6000</v>
      </c>
      <c r="E260" s="7">
        <v>6000</v>
      </c>
      <c r="F260" s="7">
        <f>E260-D260</f>
        <v>0</v>
      </c>
      <c r="G260" s="7">
        <v>8000</v>
      </c>
      <c r="H260" s="7">
        <v>8000</v>
      </c>
      <c r="I260" s="7">
        <f>H260-G260</f>
        <v>0</v>
      </c>
      <c r="J260" s="7"/>
    </row>
    <row r="261" spans="1:10" x14ac:dyDescent="0.25">
      <c r="A261" s="2" t="s">
        <v>394</v>
      </c>
      <c r="B261" s="3"/>
      <c r="C261" s="2" t="s">
        <v>395</v>
      </c>
      <c r="D261" s="4">
        <f t="shared" ref="D261:I261" si="43">+D262+D263+D264+D265+D266+D267+D268+D269</f>
        <v>75900</v>
      </c>
      <c r="E261" s="4">
        <f t="shared" si="43"/>
        <v>75900</v>
      </c>
      <c r="F261" s="4">
        <f t="shared" si="43"/>
        <v>0</v>
      </c>
      <c r="G261" s="4">
        <f t="shared" si="43"/>
        <v>76900</v>
      </c>
      <c r="H261" s="4">
        <f t="shared" si="43"/>
        <v>76900</v>
      </c>
      <c r="I261" s="4">
        <f t="shared" si="43"/>
        <v>0</v>
      </c>
      <c r="J261" s="4"/>
    </row>
    <row r="262" spans="1:10" x14ac:dyDescent="0.25">
      <c r="A262" s="5"/>
      <c r="B262" s="6" t="s">
        <v>52</v>
      </c>
      <c r="C262" s="6" t="s">
        <v>53</v>
      </c>
      <c r="D262" s="7">
        <v>700</v>
      </c>
      <c r="E262" s="7">
        <v>700</v>
      </c>
      <c r="F262" s="7">
        <f t="shared" ref="F262:F269" si="44">E262-D262</f>
        <v>0</v>
      </c>
      <c r="G262" s="7">
        <v>700</v>
      </c>
      <c r="H262" s="7">
        <v>700</v>
      </c>
      <c r="I262" s="7">
        <f t="shared" ref="I262:I269" si="45">H262-G262</f>
        <v>0</v>
      </c>
      <c r="J262" s="7"/>
    </row>
    <row r="263" spans="1:10" x14ac:dyDescent="0.25">
      <c r="A263" s="5"/>
      <c r="B263" s="6" t="s">
        <v>114</v>
      </c>
      <c r="C263" s="6" t="s">
        <v>115</v>
      </c>
      <c r="D263" s="7">
        <v>7000</v>
      </c>
      <c r="E263" s="7">
        <v>7000</v>
      </c>
      <c r="F263" s="7">
        <f t="shared" si="44"/>
        <v>0</v>
      </c>
      <c r="G263" s="7">
        <v>8000</v>
      </c>
      <c r="H263" s="7">
        <v>8000</v>
      </c>
      <c r="I263" s="7">
        <f t="shared" si="45"/>
        <v>0</v>
      </c>
      <c r="J263" s="7"/>
    </row>
    <row r="264" spans="1:10" x14ac:dyDescent="0.25">
      <c r="A264" s="5"/>
      <c r="B264" s="6" t="s">
        <v>396</v>
      </c>
      <c r="C264" s="6" t="s">
        <v>397</v>
      </c>
      <c r="D264" s="7">
        <v>500</v>
      </c>
      <c r="E264" s="7">
        <v>500</v>
      </c>
      <c r="F264" s="7">
        <f t="shared" si="44"/>
        <v>0</v>
      </c>
      <c r="G264" s="7">
        <v>500</v>
      </c>
      <c r="H264" s="7">
        <v>500</v>
      </c>
      <c r="I264" s="7">
        <f t="shared" si="45"/>
        <v>0</v>
      </c>
      <c r="J264" s="7"/>
    </row>
    <row r="265" spans="1:10" x14ac:dyDescent="0.25">
      <c r="A265" s="5"/>
      <c r="B265" s="6" t="s">
        <v>384</v>
      </c>
      <c r="C265" s="6" t="s">
        <v>385</v>
      </c>
      <c r="D265" s="7">
        <v>60000</v>
      </c>
      <c r="E265" s="7">
        <v>60000</v>
      </c>
      <c r="F265" s="7">
        <f t="shared" si="44"/>
        <v>0</v>
      </c>
      <c r="G265" s="7">
        <v>60000</v>
      </c>
      <c r="H265" s="7">
        <v>60000</v>
      </c>
      <c r="I265" s="7">
        <f t="shared" si="45"/>
        <v>0</v>
      </c>
      <c r="J265" s="7"/>
    </row>
    <row r="266" spans="1:10" x14ac:dyDescent="0.25">
      <c r="A266" s="5"/>
      <c r="B266" s="6" t="s">
        <v>362</v>
      </c>
      <c r="C266" s="6" t="s">
        <v>363</v>
      </c>
      <c r="D266" s="7">
        <v>200</v>
      </c>
      <c r="E266" s="7">
        <v>200</v>
      </c>
      <c r="F266" s="7">
        <f t="shared" si="44"/>
        <v>0</v>
      </c>
      <c r="G266" s="7">
        <v>200</v>
      </c>
      <c r="H266" s="7">
        <v>200</v>
      </c>
      <c r="I266" s="7">
        <f t="shared" si="45"/>
        <v>0</v>
      </c>
      <c r="J266" s="7"/>
    </row>
    <row r="267" spans="1:10" x14ac:dyDescent="0.25">
      <c r="A267" s="5"/>
      <c r="B267" s="6" t="s">
        <v>390</v>
      </c>
      <c r="C267" s="6" t="s">
        <v>391</v>
      </c>
      <c r="D267" s="7">
        <v>6000</v>
      </c>
      <c r="E267" s="7">
        <v>6000</v>
      </c>
      <c r="F267" s="7">
        <f t="shared" si="44"/>
        <v>0</v>
      </c>
      <c r="G267" s="7">
        <v>6000</v>
      </c>
      <c r="H267" s="7">
        <v>6000</v>
      </c>
      <c r="I267" s="7">
        <f t="shared" si="45"/>
        <v>0</v>
      </c>
      <c r="J267" s="7"/>
    </row>
    <row r="268" spans="1:10" x14ac:dyDescent="0.25">
      <c r="A268" s="5"/>
      <c r="B268" s="6" t="s">
        <v>398</v>
      </c>
      <c r="C268" s="6" t="s">
        <v>399</v>
      </c>
      <c r="D268" s="7">
        <v>1000</v>
      </c>
      <c r="E268" s="7">
        <v>1000</v>
      </c>
      <c r="F268" s="7">
        <f t="shared" si="44"/>
        <v>0</v>
      </c>
      <c r="G268" s="7">
        <v>1000</v>
      </c>
      <c r="H268" s="7">
        <v>1000</v>
      </c>
      <c r="I268" s="7">
        <f t="shared" si="45"/>
        <v>0</v>
      </c>
      <c r="J268" s="7"/>
    </row>
    <row r="269" spans="1:10" x14ac:dyDescent="0.25">
      <c r="A269" s="5"/>
      <c r="B269" s="6" t="s">
        <v>364</v>
      </c>
      <c r="C269" s="6" t="s">
        <v>365</v>
      </c>
      <c r="D269" s="7">
        <v>500</v>
      </c>
      <c r="E269" s="7">
        <v>500</v>
      </c>
      <c r="F269" s="7">
        <f t="shared" si="44"/>
        <v>0</v>
      </c>
      <c r="G269" s="7">
        <v>500</v>
      </c>
      <c r="H269" s="7">
        <v>500</v>
      </c>
      <c r="I269" s="7">
        <f t="shared" si="45"/>
        <v>0</v>
      </c>
      <c r="J269" s="7"/>
    </row>
    <row r="270" spans="1:10" x14ac:dyDescent="0.25">
      <c r="A270" s="2" t="s">
        <v>400</v>
      </c>
      <c r="B270" s="3"/>
      <c r="C270" s="2" t="s">
        <v>401</v>
      </c>
      <c r="D270" s="4">
        <f t="shared" ref="D270:I270" si="46">+D271+D272+D273</f>
        <v>3800</v>
      </c>
      <c r="E270" s="4">
        <f t="shared" si="46"/>
        <v>3800</v>
      </c>
      <c r="F270" s="4">
        <f t="shared" si="46"/>
        <v>0</v>
      </c>
      <c r="G270" s="4">
        <f t="shared" si="46"/>
        <v>3950</v>
      </c>
      <c r="H270" s="4">
        <f t="shared" si="46"/>
        <v>3950</v>
      </c>
      <c r="I270" s="4">
        <f t="shared" si="46"/>
        <v>0</v>
      </c>
      <c r="J270" s="4"/>
    </row>
    <row r="271" spans="1:10" x14ac:dyDescent="0.25">
      <c r="A271" s="5"/>
      <c r="B271" s="6" t="s">
        <v>52</v>
      </c>
      <c r="C271" s="6" t="s">
        <v>53</v>
      </c>
      <c r="D271" s="7">
        <v>200</v>
      </c>
      <c r="E271" s="7">
        <v>200</v>
      </c>
      <c r="F271" s="7">
        <f>E271-D271</f>
        <v>0</v>
      </c>
      <c r="G271" s="7">
        <v>250</v>
      </c>
      <c r="H271" s="7">
        <v>250</v>
      </c>
      <c r="I271" s="7">
        <f>H271-G271</f>
        <v>0</v>
      </c>
      <c r="J271" s="7"/>
    </row>
    <row r="272" spans="1:10" x14ac:dyDescent="0.25">
      <c r="A272" s="5"/>
      <c r="B272" s="6" t="s">
        <v>54</v>
      </c>
      <c r="C272" s="6" t="s">
        <v>55</v>
      </c>
      <c r="D272" s="7">
        <v>100</v>
      </c>
      <c r="E272" s="7">
        <v>100</v>
      </c>
      <c r="F272" s="7">
        <f>E272-D272</f>
        <v>0</v>
      </c>
      <c r="G272" s="7">
        <v>100</v>
      </c>
      <c r="H272" s="7">
        <v>100</v>
      </c>
      <c r="I272" s="7">
        <f>H272-G272</f>
        <v>0</v>
      </c>
      <c r="J272" s="7"/>
    </row>
    <row r="273" spans="1:10" x14ac:dyDescent="0.25">
      <c r="A273" s="5"/>
      <c r="B273" s="6" t="s">
        <v>114</v>
      </c>
      <c r="C273" s="6" t="s">
        <v>115</v>
      </c>
      <c r="D273" s="7">
        <v>3500</v>
      </c>
      <c r="E273" s="7">
        <v>3500</v>
      </c>
      <c r="F273" s="7">
        <f>E273-D273</f>
        <v>0</v>
      </c>
      <c r="G273" s="7">
        <v>3600</v>
      </c>
      <c r="H273" s="7">
        <v>3600</v>
      </c>
      <c r="I273" s="7">
        <f>H273-G273</f>
        <v>0</v>
      </c>
      <c r="J273" s="7"/>
    </row>
    <row r="274" spans="1:10" x14ac:dyDescent="0.25">
      <c r="A274" s="2" t="s">
        <v>402</v>
      </c>
      <c r="B274" s="3"/>
      <c r="C274" s="2" t="s">
        <v>403</v>
      </c>
      <c r="D274" s="4">
        <f t="shared" ref="D274:I274" si="47">+D275+D276+D277+D278+D279</f>
        <v>9870</v>
      </c>
      <c r="E274" s="4">
        <f t="shared" si="47"/>
        <v>9870</v>
      </c>
      <c r="F274" s="4">
        <f t="shared" si="47"/>
        <v>0</v>
      </c>
      <c r="G274" s="4">
        <f t="shared" si="47"/>
        <v>11270</v>
      </c>
      <c r="H274" s="4">
        <f t="shared" si="47"/>
        <v>11270</v>
      </c>
      <c r="I274" s="4">
        <f t="shared" si="47"/>
        <v>0</v>
      </c>
      <c r="J274" s="4"/>
    </row>
    <row r="275" spans="1:10" x14ac:dyDescent="0.25">
      <c r="A275" s="5"/>
      <c r="B275" s="6" t="s">
        <v>52</v>
      </c>
      <c r="C275" s="6" t="s">
        <v>53</v>
      </c>
      <c r="D275" s="7">
        <v>170</v>
      </c>
      <c r="E275" s="7">
        <v>170</v>
      </c>
      <c r="F275" s="7">
        <f>E275-D275</f>
        <v>0</v>
      </c>
      <c r="G275" s="7">
        <v>170</v>
      </c>
      <c r="H275" s="7">
        <v>170</v>
      </c>
      <c r="I275" s="7">
        <f>H275-G275</f>
        <v>0</v>
      </c>
      <c r="J275" s="7"/>
    </row>
    <row r="276" spans="1:10" x14ac:dyDescent="0.25">
      <c r="A276" s="5"/>
      <c r="B276" s="6" t="s">
        <v>114</v>
      </c>
      <c r="C276" s="6" t="s">
        <v>115</v>
      </c>
      <c r="D276" s="7">
        <v>1000</v>
      </c>
      <c r="E276" s="7">
        <v>1000</v>
      </c>
      <c r="F276" s="7">
        <f>E276-D276</f>
        <v>0</v>
      </c>
      <c r="G276" s="7">
        <v>1700</v>
      </c>
      <c r="H276" s="7">
        <v>1700</v>
      </c>
      <c r="I276" s="7">
        <f>H276-G276</f>
        <v>0</v>
      </c>
      <c r="J276" s="7"/>
    </row>
    <row r="277" spans="1:10" x14ac:dyDescent="0.25">
      <c r="A277" s="5"/>
      <c r="B277" s="6" t="s">
        <v>384</v>
      </c>
      <c r="C277" s="6" t="s">
        <v>385</v>
      </c>
      <c r="D277" s="7">
        <v>7000</v>
      </c>
      <c r="E277" s="7">
        <v>7000</v>
      </c>
      <c r="F277" s="7">
        <f>E277-D277</f>
        <v>0</v>
      </c>
      <c r="G277" s="7">
        <v>7500</v>
      </c>
      <c r="H277" s="7">
        <v>7500</v>
      </c>
      <c r="I277" s="7">
        <f>H277-G277</f>
        <v>0</v>
      </c>
      <c r="J277" s="7"/>
    </row>
    <row r="278" spans="1:10" x14ac:dyDescent="0.25">
      <c r="A278" s="5"/>
      <c r="B278" s="6" t="s">
        <v>390</v>
      </c>
      <c r="C278" s="6" t="s">
        <v>391</v>
      </c>
      <c r="D278" s="7">
        <v>1500</v>
      </c>
      <c r="E278" s="7">
        <v>1500</v>
      </c>
      <c r="F278" s="7">
        <f>E278-D278</f>
        <v>0</v>
      </c>
      <c r="G278" s="7">
        <v>1700</v>
      </c>
      <c r="H278" s="7">
        <v>1700</v>
      </c>
      <c r="I278" s="7">
        <f>H278-G278</f>
        <v>0</v>
      </c>
      <c r="J278" s="7"/>
    </row>
    <row r="279" spans="1:10" x14ac:dyDescent="0.25">
      <c r="A279" s="5"/>
      <c r="B279" s="6" t="s">
        <v>364</v>
      </c>
      <c r="C279" s="6" t="s">
        <v>365</v>
      </c>
      <c r="D279" s="7">
        <v>200</v>
      </c>
      <c r="E279" s="7">
        <v>200</v>
      </c>
      <c r="F279" s="7">
        <f>E279-D279</f>
        <v>0</v>
      </c>
      <c r="G279" s="7">
        <v>200</v>
      </c>
      <c r="H279" s="7">
        <v>200</v>
      </c>
      <c r="I279" s="7">
        <f>H279-G279</f>
        <v>0</v>
      </c>
      <c r="J279" s="7"/>
    </row>
    <row r="280" spans="1:10" x14ac:dyDescent="0.25">
      <c r="A280" s="2" t="s">
        <v>404</v>
      </c>
      <c r="B280" s="3"/>
      <c r="C280" s="2" t="s">
        <v>405</v>
      </c>
      <c r="D280" s="4">
        <f t="shared" ref="D280:I280" si="48">+D281+D282+D283+D284+D285</f>
        <v>23274</v>
      </c>
      <c r="E280" s="4">
        <f t="shared" si="48"/>
        <v>23274</v>
      </c>
      <c r="F280" s="4">
        <f t="shared" si="48"/>
        <v>0</v>
      </c>
      <c r="G280" s="4">
        <f t="shared" si="48"/>
        <v>23274</v>
      </c>
      <c r="H280" s="4">
        <f t="shared" si="48"/>
        <v>23274</v>
      </c>
      <c r="I280" s="4">
        <f t="shared" si="48"/>
        <v>0</v>
      </c>
      <c r="J280" s="4"/>
    </row>
    <row r="281" spans="1:10" x14ac:dyDescent="0.25">
      <c r="A281" s="5"/>
      <c r="B281" s="6" t="s">
        <v>52</v>
      </c>
      <c r="C281" s="6" t="s">
        <v>53</v>
      </c>
      <c r="D281" s="7">
        <v>230</v>
      </c>
      <c r="E281" s="7">
        <v>230</v>
      </c>
      <c r="F281" s="7">
        <f t="shared" ref="F281:F286" si="49">E281-D281</f>
        <v>0</v>
      </c>
      <c r="G281" s="7">
        <v>230</v>
      </c>
      <c r="H281" s="7">
        <v>230</v>
      </c>
      <c r="I281" s="7">
        <f t="shared" ref="I281:I286" si="50">H281-G281</f>
        <v>0</v>
      </c>
      <c r="J281" s="7"/>
    </row>
    <row r="282" spans="1:10" x14ac:dyDescent="0.25">
      <c r="A282" s="5"/>
      <c r="B282" s="6" t="s">
        <v>114</v>
      </c>
      <c r="C282" s="6" t="s">
        <v>115</v>
      </c>
      <c r="D282" s="7">
        <v>10500</v>
      </c>
      <c r="E282" s="7">
        <v>10500</v>
      </c>
      <c r="F282" s="7">
        <f t="shared" si="49"/>
        <v>0</v>
      </c>
      <c r="G282" s="7">
        <v>10500</v>
      </c>
      <c r="H282" s="7">
        <v>10500</v>
      </c>
      <c r="I282" s="7">
        <f t="shared" si="50"/>
        <v>0</v>
      </c>
      <c r="J282" s="7"/>
    </row>
    <row r="283" spans="1:10" x14ac:dyDescent="0.25">
      <c r="A283" s="5"/>
      <c r="B283" s="6" t="s">
        <v>384</v>
      </c>
      <c r="C283" s="6" t="s">
        <v>385</v>
      </c>
      <c r="D283" s="7">
        <v>11500</v>
      </c>
      <c r="E283" s="7">
        <v>11500</v>
      </c>
      <c r="F283" s="7">
        <f t="shared" si="49"/>
        <v>0</v>
      </c>
      <c r="G283" s="7">
        <v>11500</v>
      </c>
      <c r="H283" s="7">
        <v>11500</v>
      </c>
      <c r="I283" s="7">
        <f t="shared" si="50"/>
        <v>0</v>
      </c>
      <c r="J283" s="7"/>
    </row>
    <row r="284" spans="1:10" x14ac:dyDescent="0.25">
      <c r="A284" s="5"/>
      <c r="B284" s="6" t="s">
        <v>362</v>
      </c>
      <c r="C284" s="6" t="s">
        <v>363</v>
      </c>
      <c r="D284" s="7">
        <v>44</v>
      </c>
      <c r="E284" s="7">
        <v>44</v>
      </c>
      <c r="F284" s="7">
        <f t="shared" si="49"/>
        <v>0</v>
      </c>
      <c r="G284" s="7">
        <v>44</v>
      </c>
      <c r="H284" s="7">
        <v>44</v>
      </c>
      <c r="I284" s="7">
        <f t="shared" si="50"/>
        <v>0</v>
      </c>
      <c r="J284" s="7"/>
    </row>
    <row r="285" spans="1:10" x14ac:dyDescent="0.25">
      <c r="A285" s="5"/>
      <c r="B285" s="6" t="s">
        <v>398</v>
      </c>
      <c r="C285" s="6" t="s">
        <v>399</v>
      </c>
      <c r="D285" s="7">
        <v>1000</v>
      </c>
      <c r="E285" s="7">
        <v>1000</v>
      </c>
      <c r="F285" s="7">
        <f t="shared" si="49"/>
        <v>0</v>
      </c>
      <c r="G285" s="7">
        <v>1000</v>
      </c>
      <c r="H285" s="7">
        <v>1000</v>
      </c>
      <c r="I285" s="7">
        <f t="shared" si="50"/>
        <v>0</v>
      </c>
      <c r="J285" s="7"/>
    </row>
    <row r="286" spans="1:10" x14ac:dyDescent="0.25">
      <c r="A286" s="8"/>
      <c r="B286" s="8"/>
      <c r="C286" s="8"/>
      <c r="D286" s="9">
        <f>+D3+D5+D7+D9+D40+D46+D55+D61+D75+D102+D157+D181+D206+D209+D214+D217+D221+D224+D228+D233+D235+D238+D243+D248+D255+D261+D270+D274+D280</f>
        <v>191745449.90000001</v>
      </c>
      <c r="E286" s="9">
        <f>+E3+E5+E7+E9+E40+E46+E55+E61+E75+E102+E157+E181+E206+E209+E214+E217+E221+E224+E228+E233+E235+E238+E243+E248+E255+E261+E270+E274+E280</f>
        <v>195551950.32000002</v>
      </c>
      <c r="F286" s="9">
        <f t="shared" si="49"/>
        <v>3806500.4200000167</v>
      </c>
      <c r="G286" s="9">
        <f>+G3+G5+G7+G9+G40+G46+G55+G61+G75+G102+G157+G181+G206+G209+G214+G217+G221+G224+G228+G233+G235+G238+G243+G248+G255+G261+G270+G274+G280</f>
        <v>193532217.47999999</v>
      </c>
      <c r="H286" s="9">
        <f>+H3+H5+H7+H9+H40+H46+H55+H61+H75+H102+H157+H181+H206+H209+H214+H217+H221+H224+H228+H233+H235+H238+H243+H248+H255+H261+H270+H274+H280</f>
        <v>217925251.47</v>
      </c>
      <c r="I286" s="9">
        <f t="shared" si="50"/>
        <v>24393033.99000001</v>
      </c>
      <c r="J286" s="9"/>
    </row>
  </sheetData>
  <printOptions horizontalCentered="1"/>
  <pageMargins left="0.11811023622047245" right="0.11811023622047245" top="0.35433070866141736" bottom="0.35433070866141736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MOM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TOVORNIK</dc:creator>
  <cp:lastModifiedBy>Alenka TOVORNIK</cp:lastModifiedBy>
  <dcterms:created xsi:type="dcterms:W3CDTF">2025-03-26T10:04:20Z</dcterms:created>
  <dcterms:modified xsi:type="dcterms:W3CDTF">2025-03-27T07:38:40Z</dcterms:modified>
</cp:coreProperties>
</file>